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rom\Documents\Financials\FY2019\"/>
    </mc:Choice>
  </mc:AlternateContent>
  <bookViews>
    <workbookView xWindow="11745" yWindow="2445" windowWidth="17880" windowHeight="10800" activeTab="1"/>
  </bookViews>
  <sheets>
    <sheet name="WATER 061" sheetId="1" r:id="rId1"/>
    <sheet name="Breakdown for warrant" sheetId="2" r:id="rId2"/>
  </sheets>
  <definedNames>
    <definedName name="_xlnm.Print_Area" localSheetId="0">'WATER 061'!$A$1:$AB$83</definedName>
    <definedName name="_xlnm.Print_Titles" localSheetId="0">'WATER 061'!$1:$2</definedName>
  </definedNames>
  <calcPr calcId="162913"/>
</workbook>
</file>

<file path=xl/calcChain.xml><?xml version="1.0" encoding="utf-8"?>
<calcChain xmlns="http://schemas.openxmlformats.org/spreadsheetml/2006/main">
  <c r="C17" i="2" l="1"/>
  <c r="D15" i="2" l="1"/>
  <c r="C15" i="2"/>
  <c r="C14" i="2"/>
  <c r="C13" i="2"/>
  <c r="C12" i="2"/>
  <c r="C11" i="2"/>
  <c r="C10" i="2"/>
  <c r="C9" i="2"/>
  <c r="C8" i="2"/>
  <c r="C7" i="2"/>
  <c r="C6" i="2"/>
  <c r="C5" i="2"/>
  <c r="Z79" i="1" l="1"/>
  <c r="Y79" i="1" s="1"/>
  <c r="Y77" i="1"/>
  <c r="Y78" i="1"/>
  <c r="Y22" i="1" l="1"/>
  <c r="Y23" i="1"/>
  <c r="Y24" i="1"/>
  <c r="Y31" i="1" l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25" i="1"/>
  <c r="Y26" i="1"/>
  <c r="Y27" i="1"/>
  <c r="Y28" i="1"/>
  <c r="Y29" i="1"/>
  <c r="Y30" i="1"/>
  <c r="Y21" i="1"/>
  <c r="Y6" i="1"/>
  <c r="AD69" i="1" l="1"/>
  <c r="AD81" i="1" s="1"/>
  <c r="AD17" i="1"/>
  <c r="AD19" i="1" s="1"/>
  <c r="AD8" i="1"/>
  <c r="AA80" i="1"/>
  <c r="Y80" i="1"/>
  <c r="AA74" i="1"/>
  <c r="AA72" i="1"/>
  <c r="AA70" i="1"/>
  <c r="AC69" i="1"/>
  <c r="AC81" i="1" s="1"/>
  <c r="X69" i="1"/>
  <c r="X81" i="1" s="1"/>
  <c r="AA68" i="1"/>
  <c r="Z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C17" i="1"/>
  <c r="X17" i="1"/>
  <c r="AA16" i="1"/>
  <c r="Y16" i="1"/>
  <c r="AC8" i="1"/>
  <c r="X8" i="1"/>
  <c r="X19" i="1" s="1"/>
  <c r="AA7" i="1"/>
  <c r="Y7" i="1"/>
  <c r="AA6" i="1"/>
  <c r="V69" i="1"/>
  <c r="V81" i="1" s="1"/>
  <c r="V83" i="1" s="1"/>
  <c r="V17" i="1"/>
  <c r="V8" i="1"/>
  <c r="U69" i="1"/>
  <c r="U81" i="1" s="1"/>
  <c r="U83" i="1" s="1"/>
  <c r="T69" i="1"/>
  <c r="T81" i="1" s="1"/>
  <c r="T83" i="1" s="1"/>
  <c r="U17" i="1"/>
  <c r="T17" i="1"/>
  <c r="U8" i="1"/>
  <c r="T8" i="1"/>
  <c r="Q67" i="1"/>
  <c r="R67" i="1" s="1"/>
  <c r="L69" i="1"/>
  <c r="L81" i="1" s="1"/>
  <c r="L17" i="1"/>
  <c r="L8" i="1"/>
  <c r="AC19" i="1" l="1"/>
  <c r="Z69" i="1"/>
  <c r="L19" i="1"/>
  <c r="L83" i="1" s="1"/>
  <c r="AA21" i="1"/>
  <c r="AD83" i="1"/>
  <c r="AC83" i="1"/>
  <c r="X83" i="1"/>
  <c r="O17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8" i="1"/>
  <c r="Q21" i="1"/>
  <c r="Q15" i="1"/>
  <c r="Q14" i="1"/>
  <c r="Q13" i="1"/>
  <c r="Q12" i="1"/>
  <c r="Q11" i="1"/>
  <c r="Q10" i="1"/>
  <c r="Q6" i="1"/>
  <c r="Q5" i="1"/>
  <c r="Q71" i="1"/>
  <c r="Q73" i="1"/>
  <c r="Q79" i="1"/>
  <c r="Q78" i="1"/>
  <c r="Q77" i="1"/>
  <c r="Q76" i="1"/>
  <c r="Q75" i="1"/>
  <c r="Y69" i="1" l="1"/>
  <c r="AA69" i="1" s="1"/>
  <c r="Q69" i="1"/>
  <c r="Q81" i="1" s="1"/>
  <c r="Q17" i="1"/>
  <c r="M69" i="1"/>
  <c r="M81" i="1" s="1"/>
  <c r="M17" i="1"/>
  <c r="M8" i="1"/>
  <c r="M19" i="1" l="1"/>
  <c r="M83" i="1" s="1"/>
  <c r="K69" i="1"/>
  <c r="K81" i="1" s="1"/>
  <c r="N69" i="1"/>
  <c r="O69" i="1"/>
  <c r="J69" i="1"/>
  <c r="J81" i="1" s="1"/>
  <c r="O81" i="1" l="1"/>
  <c r="R71" i="1"/>
  <c r="R73" i="1"/>
  <c r="R80" i="1" l="1"/>
  <c r="R79" i="1"/>
  <c r="R78" i="1"/>
  <c r="R77" i="1"/>
  <c r="R76" i="1"/>
  <c r="R75" i="1"/>
  <c r="R74" i="1"/>
  <c r="R72" i="1"/>
  <c r="R70" i="1"/>
  <c r="R68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16" i="1"/>
  <c r="R15" i="1"/>
  <c r="R14" i="1"/>
  <c r="R13" i="1"/>
  <c r="R12" i="1"/>
  <c r="R11" i="1"/>
  <c r="R7" i="1"/>
  <c r="P80" i="1"/>
  <c r="P74" i="1"/>
  <c r="P72" i="1"/>
  <c r="P70" i="1"/>
  <c r="P16" i="1"/>
  <c r="P17" i="1" s="1"/>
  <c r="P7" i="1"/>
  <c r="O8" i="1" l="1"/>
  <c r="O19" i="1" s="1"/>
  <c r="O83" i="1" s="1"/>
  <c r="J17" i="1"/>
  <c r="J8" i="1"/>
  <c r="K17" i="1"/>
  <c r="K8" i="1"/>
  <c r="K19" i="1" l="1"/>
  <c r="K83" i="1" s="1"/>
  <c r="R69" i="1"/>
  <c r="P81" i="1"/>
  <c r="AF81" i="1"/>
  <c r="I81" i="1"/>
  <c r="H81" i="1"/>
  <c r="AF17" i="1"/>
  <c r="I17" i="1"/>
  <c r="H17" i="1"/>
  <c r="AF8" i="1"/>
  <c r="I8" i="1"/>
  <c r="H8" i="1"/>
  <c r="I19" i="1" l="1"/>
  <c r="I83" i="1"/>
  <c r="R10" i="1"/>
  <c r="R17" i="1"/>
  <c r="J19" i="1"/>
  <c r="J83" i="1" s="1"/>
  <c r="H19" i="1"/>
  <c r="H83" i="1" s="1"/>
  <c r="AF19" i="1"/>
  <c r="AF83" i="1" s="1"/>
  <c r="R81" i="1"/>
  <c r="R21" i="1"/>
  <c r="R5" i="1"/>
  <c r="Q8" i="1"/>
  <c r="P8" i="1"/>
  <c r="P19" i="1" s="1"/>
  <c r="P83" i="1" s="1"/>
  <c r="R6" i="1" l="1"/>
  <c r="Q19" i="1"/>
  <c r="Q83" i="1" s="1"/>
  <c r="R8" i="1"/>
  <c r="R19" i="1" l="1"/>
  <c r="R83" i="1"/>
  <c r="AA15" i="1" l="1"/>
  <c r="AA14" i="1"/>
  <c r="AA10" i="1"/>
  <c r="Y14" i="1"/>
  <c r="AA13" i="1"/>
  <c r="AA11" i="1"/>
  <c r="AA12" i="1"/>
  <c r="Y13" i="1"/>
  <c r="Y11" i="1"/>
  <c r="Y10" i="1"/>
  <c r="Z17" i="1"/>
  <c r="Y12" i="1"/>
  <c r="Y15" i="1"/>
  <c r="AA5" i="1"/>
  <c r="Y5" i="1"/>
  <c r="Y8" i="1" s="1"/>
  <c r="Z8" i="1"/>
  <c r="AA8" i="1" s="1"/>
  <c r="AA17" i="1" l="1"/>
  <c r="Y17" i="1"/>
  <c r="Y19" i="1" s="1"/>
  <c r="Z19" i="1"/>
  <c r="AA19" i="1" l="1"/>
  <c r="AA79" i="1"/>
  <c r="AA71" i="1"/>
  <c r="AA77" i="1"/>
  <c r="AA78" i="1"/>
  <c r="AA73" i="1"/>
  <c r="Y73" i="1"/>
  <c r="AA76" i="1"/>
  <c r="AA75" i="1"/>
  <c r="Y75" i="1"/>
  <c r="Y76" i="1"/>
  <c r="Y71" i="1"/>
  <c r="Z81" i="1"/>
  <c r="Z83" i="1" s="1"/>
  <c r="AA83" i="1" l="1"/>
  <c r="Y81" i="1"/>
  <c r="Y83" i="1" s="1"/>
  <c r="AA81" i="1"/>
</calcChain>
</file>

<file path=xl/sharedStrings.xml><?xml version="1.0" encoding="utf-8"?>
<sst xmlns="http://schemas.openxmlformats.org/spreadsheetml/2006/main" count="307" uniqueCount="165">
  <si>
    <t>FY13</t>
  </si>
  <si>
    <t>FY14</t>
  </si>
  <si>
    <t>FY15</t>
  </si>
  <si>
    <t>FY16</t>
  </si>
  <si>
    <t>FY17</t>
  </si>
  <si>
    <t>FY18</t>
  </si>
  <si>
    <t>EXPENSES</t>
  </si>
  <si>
    <t>APPROPRIATION</t>
  </si>
  <si>
    <t>LEVEL FUNDED BUDGET</t>
  </si>
  <si>
    <t>CHANGES/ GROWTH</t>
  </si>
  <si>
    <t>PROPOSED DEPT BUDGET</t>
  </si>
  <si>
    <t>% Change</t>
  </si>
  <si>
    <t>BOS / TA BUDGET</t>
  </si>
  <si>
    <t>FINANCE COMMITTEE</t>
  </si>
  <si>
    <t>ACCOUNTANT'S BUDGET NOTES</t>
  </si>
  <si>
    <t xml:space="preserve">     </t>
  </si>
  <si>
    <t>SALARY</t>
  </si>
  <si>
    <t>WAGES</t>
  </si>
  <si>
    <t>EXPENSE</t>
  </si>
  <si>
    <t>SUPERINTENDENT, APPOINTED</t>
  </si>
  <si>
    <t>LONGEVITY</t>
  </si>
  <si>
    <t>E4501</t>
  </si>
  <si>
    <t>51120</t>
  </si>
  <si>
    <t>51490</t>
  </si>
  <si>
    <t>LABORERS, FULL TIME</t>
  </si>
  <si>
    <t>CLERICAL, FULL TIME</t>
  </si>
  <si>
    <t>SEASONAL WAGES</t>
  </si>
  <si>
    <t>OUTSIDE HELP, LABOR</t>
  </si>
  <si>
    <t>OVERTIME</t>
  </si>
  <si>
    <t>E4502</t>
  </si>
  <si>
    <t>51130</t>
  </si>
  <si>
    <t>51131</t>
  </si>
  <si>
    <t>51141</t>
  </si>
  <si>
    <t>51200</t>
  </si>
  <si>
    <t>51310</t>
  </si>
  <si>
    <t>UNIFORM ALLOWANCE</t>
  </si>
  <si>
    <t>MEAL ALLOWANCE</t>
  </si>
  <si>
    <t>ELECTRICITY</t>
  </si>
  <si>
    <t>PUBLIC WORKS BLDG ELECTRICITY</t>
  </si>
  <si>
    <t>GAS</t>
  </si>
  <si>
    <t>PUBLIC WORKS BLDG GAS</t>
  </si>
  <si>
    <t>BUILDING MAINTENANCE</t>
  </si>
  <si>
    <t>PUBLIC WORKS BLDG MAINT BUILD</t>
  </si>
  <si>
    <t>PROPERTY MAINTENANCE</t>
  </si>
  <si>
    <t>PUBLIC WORKS BLDG CLEANING SER</t>
  </si>
  <si>
    <t>SYSTEMS MAINTENANCE</t>
  </si>
  <si>
    <t>SYSTEMS EMERGENCY MAINTENANCE</t>
  </si>
  <si>
    <t>VEHICLE MAINTENANCE</t>
  </si>
  <si>
    <t>EQUIPMENT MAINTENANCE</t>
  </si>
  <si>
    <t>RADIO MAINTENANCE</t>
  </si>
  <si>
    <t>EQUIPMENT RENTAL</t>
  </si>
  <si>
    <t>STREET PAVING, CONT.</t>
  </si>
  <si>
    <t>SECURITY, CONTRACTED</t>
  </si>
  <si>
    <t>WASTE DISPOSAL</t>
  </si>
  <si>
    <t>ANNUAL D.E.P. MAINT.</t>
  </si>
  <si>
    <t>ENGINEERING</t>
  </si>
  <si>
    <t>WATER TESTING</t>
  </si>
  <si>
    <t>TELEPHONE</t>
  </si>
  <si>
    <t>POSTAGE</t>
  </si>
  <si>
    <t>ADVERTISING</t>
  </si>
  <si>
    <t>DEP VOLUME ASSESSMENT</t>
  </si>
  <si>
    <t>LOCK BOX BANK SERVICES</t>
  </si>
  <si>
    <t>PUBLIC WORKS BLDG TANK PUMPING</t>
  </si>
  <si>
    <t>WATER TREATMENT SERVICES</t>
  </si>
  <si>
    <t>POLICE SPECIAL DETAIL</t>
  </si>
  <si>
    <t>GASOLINE</t>
  </si>
  <si>
    <t>OFFICE SUPPLIES</t>
  </si>
  <si>
    <t>FORMS &amp; PRINTING</t>
  </si>
  <si>
    <t>BUILDING SUPPLIES</t>
  </si>
  <si>
    <t>PUBLIC WORKS CUSTODIAL SUPPLIE</t>
  </si>
  <si>
    <t>VEHICULAR</t>
  </si>
  <si>
    <t>PUBLIC WORKS SUPPLIES</t>
  </si>
  <si>
    <t>METERS</t>
  </si>
  <si>
    <t>WATER TREATMENT SUPPLIES</t>
  </si>
  <si>
    <t>SAFETY GEAR</t>
  </si>
  <si>
    <t>COMPUTER SOFTWARE</t>
  </si>
  <si>
    <t>WAT TRAVEL, MTGS, CONF (IN)</t>
  </si>
  <si>
    <t>WAT DUES, PUBL &amp; MMBRSHPS</t>
  </si>
  <si>
    <t>WATER CONSERVATION PROGRAM</t>
  </si>
  <si>
    <t>ADDITIONAL EQUIPMENT</t>
  </si>
  <si>
    <t>COMPUTER</t>
  </si>
  <si>
    <t>REPLACEMENT EQUIPMENT</t>
  </si>
  <si>
    <t>E4505</t>
  </si>
  <si>
    <t>51920</t>
  </si>
  <si>
    <t>51970</t>
  </si>
  <si>
    <t>52100</t>
  </si>
  <si>
    <t>52106</t>
  </si>
  <si>
    <t>52150</t>
  </si>
  <si>
    <t>52156</t>
  </si>
  <si>
    <t>52400</t>
  </si>
  <si>
    <t>52406</t>
  </si>
  <si>
    <t>52415</t>
  </si>
  <si>
    <t>52416</t>
  </si>
  <si>
    <t>52420</t>
  </si>
  <si>
    <t>52430</t>
  </si>
  <si>
    <t>52450</t>
  </si>
  <si>
    <t>52510</t>
  </si>
  <si>
    <t>52520</t>
  </si>
  <si>
    <t>52700</t>
  </si>
  <si>
    <t>52720</t>
  </si>
  <si>
    <t>52750</t>
  </si>
  <si>
    <t>52940</t>
  </si>
  <si>
    <t>53050</t>
  </si>
  <si>
    <t>53110</t>
  </si>
  <si>
    <t>53120</t>
  </si>
  <si>
    <t>53400</t>
  </si>
  <si>
    <t>53430</t>
  </si>
  <si>
    <t>53450</t>
  </si>
  <si>
    <t>53800</t>
  </si>
  <si>
    <t>53801</t>
  </si>
  <si>
    <t>53806</t>
  </si>
  <si>
    <t>53810</t>
  </si>
  <si>
    <t>53870</t>
  </si>
  <si>
    <t>54100</t>
  </si>
  <si>
    <t>54200</t>
  </si>
  <si>
    <t>54210</t>
  </si>
  <si>
    <t>54300</t>
  </si>
  <si>
    <t>54506</t>
  </si>
  <si>
    <t>54800</t>
  </si>
  <si>
    <t>55300</t>
  </si>
  <si>
    <t>55310</t>
  </si>
  <si>
    <t>55800</t>
  </si>
  <si>
    <t>55820</t>
  </si>
  <si>
    <t>55860</t>
  </si>
  <si>
    <t>57100</t>
  </si>
  <si>
    <t>57300</t>
  </si>
  <si>
    <t>57810</t>
  </si>
  <si>
    <t>58500</t>
  </si>
  <si>
    <t>58510</t>
  </si>
  <si>
    <t>58700</t>
  </si>
  <si>
    <t>UNANTICIPATED EMERGENCY</t>
  </si>
  <si>
    <t>E4515</t>
  </si>
  <si>
    <t>52730</t>
  </si>
  <si>
    <t>ENTERPRISE RESERVE FUND</t>
  </si>
  <si>
    <t>E4590</t>
  </si>
  <si>
    <t>58800</t>
  </si>
  <si>
    <t>DEBT SERVICE</t>
  </si>
  <si>
    <t>BAN INTEREST</t>
  </si>
  <si>
    <t>E4594</t>
  </si>
  <si>
    <t>59250</t>
  </si>
  <si>
    <t>59251</t>
  </si>
  <si>
    <t>E4593</t>
  </si>
  <si>
    <t>59195</t>
  </si>
  <si>
    <t>E4591</t>
  </si>
  <si>
    <t>WATER ENTERPRISE FUND</t>
  </si>
  <si>
    <t>WATER SALARY &amp; WAGES:</t>
  </si>
  <si>
    <t>WATER EXPENSES:</t>
  </si>
  <si>
    <t xml:space="preserve">TOTAL WATER ENTERPRISE FUND:  </t>
  </si>
  <si>
    <t>DEBT INTEREST - WATER 2011</t>
  </si>
  <si>
    <t>DEBT PRINCIPAL - WATER 2011</t>
  </si>
  <si>
    <t>S/T DEBT PRINCIPAL</t>
  </si>
  <si>
    <t>OTHER</t>
  </si>
  <si>
    <t>LONG TERM DEBY PRINCIPAL</t>
  </si>
  <si>
    <t>LONG TERM DEBT INTEREST</t>
  </si>
  <si>
    <t>SHORT TERM DEBT INTEREST</t>
  </si>
  <si>
    <t>SHORT TERM DEBT PRINCIPAL</t>
  </si>
  <si>
    <t>DEBT ISSUANCE COSTS</t>
  </si>
  <si>
    <t>WATER RESERVE FUND</t>
  </si>
  <si>
    <t>SUB TOTAL - DIRECT COSTS</t>
  </si>
  <si>
    <t>INDIRECT COSTS</t>
  </si>
  <si>
    <t>TOTAL WATER DEPARTMENT BUDGET</t>
  </si>
  <si>
    <t>FOR WARRANT BOOK:</t>
  </si>
  <si>
    <t>REVISED BUDGET</t>
  </si>
  <si>
    <t>TRANSFER OUT ….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</si>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</sst>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5" applyNumberFormat="0" applyAlignment="0" applyProtection="0"/>
    <xf numFmtId="0" fontId="20" fillId="10" borderId="6" applyNumberFormat="0" applyAlignment="0" applyProtection="0"/>
    <xf numFmtId="0" fontId="21" fillId="10" borderId="5" applyNumberFormat="0" applyAlignment="0" applyProtection="0"/>
    <xf numFmtId="0" fontId="22" fillId="0" borderId="7" applyNumberFormat="0" applyFill="0" applyAlignment="0" applyProtection="0"/>
    <xf numFmtId="0" fontId="23" fillId="11" borderId="8" applyNumberFormat="0" applyAlignment="0" applyProtection="0"/>
    <xf numFmtId="0" fontId="24" fillId="0" borderId="0" applyNumberFormat="0" applyFill="0" applyBorder="0" applyAlignment="0" applyProtection="0"/>
    <xf numFmtId="0" fontId="11" fillId="12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8" fillId="2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43" fontId="10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3" borderId="0" xfId="0" applyNumberFormat="1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43" fontId="1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43" fontId="1" fillId="5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10" fontId="30" fillId="0" borderId="0" xfId="0" applyNumberFormat="1" applyFont="1" applyAlignment="1">
      <alignment vertical="center"/>
    </xf>
    <xf numFmtId="10" fontId="31" fillId="4" borderId="0" xfId="0" applyNumberFormat="1" applyFont="1" applyFill="1" applyAlignment="1">
      <alignment vertical="center"/>
    </xf>
    <xf numFmtId="10" fontId="31" fillId="5" borderId="0" xfId="0" applyNumberFormat="1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29" fillId="0" borderId="0" xfId="43" applyFont="1"/>
    <xf numFmtId="10" fontId="30" fillId="0" borderId="1" xfId="0" applyNumberFormat="1" applyFont="1" applyBorder="1" applyAlignment="1">
      <alignment vertical="center"/>
    </xf>
    <xf numFmtId="43" fontId="4" fillId="0" borderId="0" xfId="1" applyFont="1"/>
    <xf numFmtId="4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3" fontId="4" fillId="3" borderId="11" xfId="0" applyNumberFormat="1" applyFont="1" applyFill="1" applyBorder="1" applyAlignment="1">
      <alignment vertical="center"/>
    </xf>
    <xf numFmtId="10" fontId="30" fillId="0" borderId="11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4" fillId="3" borderId="0" xfId="0" applyNumberFormat="1" applyFont="1" applyFill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43" fontId="1" fillId="0" borderId="0" xfId="1" applyFont="1" applyFill="1" applyAlignment="1">
      <alignment horizontal="center" vertical="center"/>
    </xf>
    <xf numFmtId="43" fontId="1" fillId="0" borderId="0" xfId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vertical="center"/>
    </xf>
    <xf numFmtId="43" fontId="4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43" fontId="4" fillId="0" borderId="0" xfId="0" applyNumberFormat="1" applyFont="1" applyAlignment="1">
      <alignment horizontal="right" vertical="center"/>
    </xf>
    <xf numFmtId="4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9" fillId="0" borderId="0" xfId="43" applyFont="1" applyBorder="1"/>
    <xf numFmtId="43" fontId="4" fillId="0" borderId="0" xfId="1" applyFont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43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/>
    <pageSetUpPr fitToPage="1"/>
  </sheetPr>
  <dimension ref="A1:AH137"/>
  <sheetViews>
    <sheetView zoomScale="90" zoomScaleNormal="90" workbookViewId="0">
      <pane xSplit="9" ySplit="4" topLeftCell="J50" activePane="bottomRight" state="frozenSplit"/>
      <selection pane="topRight" activeCell="W1" sqref="W1"/>
      <selection pane="bottomLeft" activeCell="A23" sqref="A23"/>
      <selection pane="bottomRight" activeCell="Z84" sqref="Z84"/>
    </sheetView>
  </sheetViews>
  <sheetFormatPr defaultRowHeight="12.75" x14ac:dyDescent="0.25"/>
  <cols>
    <col min="1" max="1" width="5.7109375" style="26" customWidth="1"/>
    <col min="2" max="2" width="1.7109375" style="27" customWidth="1"/>
    <col min="3" max="4" width="6.28515625" style="28" customWidth="1"/>
    <col min="5" max="5" width="6.5703125" style="29" bestFit="1" customWidth="1"/>
    <col min="6" max="6" width="1.7109375" style="27" customWidth="1"/>
    <col min="7" max="7" width="34.7109375" style="27" customWidth="1"/>
    <col min="8" max="9" width="14.7109375" style="30" hidden="1" customWidth="1"/>
    <col min="10" max="13" width="14.7109375" style="30" customWidth="1"/>
    <col min="14" max="14" width="1.7109375" style="27" customWidth="1"/>
    <col min="15" max="17" width="14.7109375" style="30" hidden="1" customWidth="1"/>
    <col min="18" max="18" width="8.7109375" style="32" hidden="1" customWidth="1"/>
    <col min="19" max="19" width="1.7109375" style="27" hidden="1" customWidth="1"/>
    <col min="20" max="21" width="14.7109375" style="30" hidden="1" customWidth="1"/>
    <col min="22" max="22" width="14.7109375" style="30" customWidth="1"/>
    <col min="23" max="23" width="1.7109375" style="27" customWidth="1"/>
    <col min="24" max="26" width="14.7109375" style="30" customWidth="1"/>
    <col min="27" max="27" width="8.7109375" style="32" customWidth="1"/>
    <col min="28" max="28" width="1.7109375" style="27" customWidth="1"/>
    <col min="29" max="30" width="14.7109375" style="30" customWidth="1"/>
    <col min="31" max="31" width="1.7109375" style="27" customWidth="1"/>
    <col min="32" max="32" width="39.5703125" style="34" customWidth="1"/>
    <col min="33" max="33" width="11" style="64" bestFit="1" customWidth="1"/>
    <col min="34" max="34" width="9.28515625" style="64" bestFit="1" customWidth="1"/>
    <col min="35" max="16384" width="9.140625" style="27"/>
  </cols>
  <sheetData>
    <row r="1" spans="1:34" s="1" customFormat="1" x14ac:dyDescent="0.25">
      <c r="C1" s="2"/>
      <c r="D1" s="2"/>
      <c r="E1" s="3"/>
      <c r="H1" s="4" t="s">
        <v>0</v>
      </c>
      <c r="I1" s="4" t="s">
        <v>1</v>
      </c>
      <c r="J1" s="4" t="s">
        <v>2</v>
      </c>
      <c r="K1" s="4" t="s">
        <v>3</v>
      </c>
      <c r="L1" s="4" t="s">
        <v>4</v>
      </c>
      <c r="M1" s="4" t="s">
        <v>4</v>
      </c>
      <c r="O1" s="4" t="s">
        <v>5</v>
      </c>
      <c r="P1" s="4" t="s">
        <v>5</v>
      </c>
      <c r="Q1" s="4" t="s">
        <v>5</v>
      </c>
      <c r="R1" s="5" t="s">
        <v>5</v>
      </c>
      <c r="T1" s="4" t="s">
        <v>5</v>
      </c>
      <c r="U1" s="4" t="s">
        <v>5</v>
      </c>
      <c r="V1" s="4" t="s">
        <v>5</v>
      </c>
      <c r="X1" s="4" t="s">
        <v>164</v>
      </c>
      <c r="Y1" s="4" t="s">
        <v>164</v>
      </c>
      <c r="Z1" s="4" t="s">
        <v>164</v>
      </c>
      <c r="AA1" s="4" t="s">
        <v>164</v>
      </c>
      <c r="AB1" s="4"/>
      <c r="AC1" s="4" t="s">
        <v>164</v>
      </c>
      <c r="AD1" s="4" t="s">
        <v>164</v>
      </c>
      <c r="AF1" s="4" t="s">
        <v>164</v>
      </c>
      <c r="AG1" s="60"/>
      <c r="AH1" s="60"/>
    </row>
    <row r="2" spans="1:34" s="6" customFormat="1" ht="25.5" x14ac:dyDescent="0.25">
      <c r="C2" s="7"/>
      <c r="D2" s="7"/>
      <c r="E2" s="8"/>
      <c r="H2" s="9" t="s">
        <v>6</v>
      </c>
      <c r="I2" s="9" t="s">
        <v>6</v>
      </c>
      <c r="J2" s="9" t="s">
        <v>6</v>
      </c>
      <c r="K2" s="9" t="s">
        <v>6</v>
      </c>
      <c r="L2" s="9" t="s">
        <v>162</v>
      </c>
      <c r="M2" s="9" t="s">
        <v>6</v>
      </c>
      <c r="O2" s="9" t="s">
        <v>8</v>
      </c>
      <c r="P2" s="9" t="s">
        <v>9</v>
      </c>
      <c r="Q2" s="9" t="s">
        <v>10</v>
      </c>
      <c r="R2" s="10" t="s">
        <v>11</v>
      </c>
      <c r="T2" s="9" t="s">
        <v>12</v>
      </c>
      <c r="U2" s="9" t="s">
        <v>13</v>
      </c>
      <c r="V2" s="9" t="s">
        <v>7</v>
      </c>
      <c r="X2" s="9" t="s">
        <v>8</v>
      </c>
      <c r="Y2" s="9" t="s">
        <v>9</v>
      </c>
      <c r="Z2" s="9" t="s">
        <v>10</v>
      </c>
      <c r="AA2" s="10" t="s">
        <v>11</v>
      </c>
      <c r="AC2" s="9" t="s">
        <v>12</v>
      </c>
      <c r="AD2" s="9" t="s">
        <v>13</v>
      </c>
      <c r="AF2" s="11" t="s">
        <v>14</v>
      </c>
      <c r="AG2" s="61"/>
      <c r="AH2" s="61"/>
    </row>
    <row r="3" spans="1:34" s="12" customFormat="1" x14ac:dyDescent="0.25">
      <c r="C3" s="13"/>
      <c r="D3" s="13"/>
      <c r="E3" s="14"/>
      <c r="H3" s="15"/>
      <c r="I3" s="15"/>
      <c r="J3" s="15"/>
      <c r="K3" s="15"/>
      <c r="L3" s="15"/>
      <c r="M3" s="15"/>
      <c r="O3" s="15"/>
      <c r="P3" s="15"/>
      <c r="Q3" s="15"/>
      <c r="R3" s="16"/>
      <c r="T3" s="15"/>
      <c r="U3" s="15"/>
      <c r="V3" s="15"/>
      <c r="X3" s="15"/>
      <c r="Y3" s="15"/>
      <c r="Z3" s="15"/>
      <c r="AA3" s="16"/>
      <c r="AC3" s="15"/>
      <c r="AD3" s="15"/>
      <c r="AF3" s="17"/>
      <c r="AG3" s="62"/>
      <c r="AH3" s="62"/>
    </row>
    <row r="4" spans="1:34" s="23" customFormat="1" ht="15.75" x14ac:dyDescent="0.25">
      <c r="A4" s="18" t="s">
        <v>144</v>
      </c>
      <c r="B4" s="19"/>
      <c r="C4" s="20"/>
      <c r="D4" s="20"/>
      <c r="E4" s="21"/>
      <c r="F4" s="19"/>
      <c r="G4" s="19"/>
      <c r="H4" s="22"/>
      <c r="I4" s="22"/>
      <c r="J4" s="22"/>
      <c r="K4" s="22"/>
      <c r="L4" s="22"/>
      <c r="M4" s="22"/>
      <c r="O4" s="22"/>
      <c r="P4" s="22"/>
      <c r="Q4" s="22"/>
      <c r="R4" s="24"/>
      <c r="T4" s="22"/>
      <c r="U4" s="22"/>
      <c r="V4" s="22"/>
      <c r="X4" s="22"/>
      <c r="Y4" s="22"/>
      <c r="Z4" s="22"/>
      <c r="AA4" s="24"/>
      <c r="AC4" s="22"/>
      <c r="AD4" s="22"/>
      <c r="AF4" s="25"/>
      <c r="AG4" s="63"/>
      <c r="AH4" s="63"/>
    </row>
    <row r="5" spans="1:34" ht="15" customHeight="1" x14ac:dyDescent="0.2">
      <c r="A5" s="43">
        <v>61</v>
      </c>
      <c r="B5" s="27" t="s">
        <v>15</v>
      </c>
      <c r="C5" s="50" t="s">
        <v>21</v>
      </c>
      <c r="D5" s="50" t="s">
        <v>22</v>
      </c>
      <c r="E5" s="26" t="s">
        <v>16</v>
      </c>
      <c r="F5" s="27" t="s">
        <v>15</v>
      </c>
      <c r="G5" s="50" t="s">
        <v>19</v>
      </c>
      <c r="H5" s="30">
        <v>60167.87</v>
      </c>
      <c r="I5" s="30">
        <v>66868</v>
      </c>
      <c r="J5" s="30">
        <v>79678.080000000002</v>
      </c>
      <c r="K5" s="52">
        <v>84828.160000000003</v>
      </c>
      <c r="L5" s="30">
        <v>89910</v>
      </c>
      <c r="M5" s="30">
        <v>89909.29</v>
      </c>
      <c r="O5" s="30">
        <v>89910</v>
      </c>
      <c r="P5" s="31">
        <v>3982</v>
      </c>
      <c r="Q5" s="30">
        <f>O5+P5</f>
        <v>93892</v>
      </c>
      <c r="R5" s="45">
        <f>IF(O5=0," ",(Q5-O5)/O5)</f>
        <v>4.4288733177622067E-2</v>
      </c>
      <c r="T5" s="30">
        <v>93892</v>
      </c>
      <c r="U5" s="30">
        <v>93892</v>
      </c>
      <c r="V5" s="30">
        <v>93892</v>
      </c>
      <c r="X5" s="30">
        <v>93892</v>
      </c>
      <c r="Y5" s="31">
        <f>Z5-X5</f>
        <v>4517</v>
      </c>
      <c r="Z5" s="30">
        <v>98409</v>
      </c>
      <c r="AA5" s="45">
        <f>IF(X5=0," ",(Z5-X5)/X5)</f>
        <v>4.8108465044945259E-2</v>
      </c>
      <c r="AC5" s="31"/>
      <c r="AD5" s="31"/>
      <c r="AF5" s="31"/>
    </row>
    <row r="6" spans="1:34" ht="15" customHeight="1" x14ac:dyDescent="0.2">
      <c r="C6" s="50" t="s">
        <v>21</v>
      </c>
      <c r="D6" s="50" t="s">
        <v>23</v>
      </c>
      <c r="E6" s="26" t="s">
        <v>16</v>
      </c>
      <c r="G6" s="50" t="s">
        <v>20</v>
      </c>
      <c r="J6" s="30">
        <v>1500</v>
      </c>
      <c r="K6" s="52">
        <v>1500</v>
      </c>
      <c r="L6" s="30">
        <v>1500</v>
      </c>
      <c r="M6" s="30">
        <v>1500</v>
      </c>
      <c r="O6" s="30">
        <v>1500</v>
      </c>
      <c r="P6" s="31">
        <v>0</v>
      </c>
      <c r="Q6" s="30">
        <f>O6+P6</f>
        <v>1500</v>
      </c>
      <c r="R6" s="45">
        <f t="shared" ref="R6:R7" si="0">IF(O6=0," ",(Q6-O6)/O6)</f>
        <v>0</v>
      </c>
      <c r="T6" s="30">
        <v>1500</v>
      </c>
      <c r="U6" s="30">
        <v>1500</v>
      </c>
      <c r="V6" s="30">
        <v>1500</v>
      </c>
      <c r="X6" s="30">
        <v>1500</v>
      </c>
      <c r="Y6" s="31">
        <f>Z6-X6</f>
        <v>250</v>
      </c>
      <c r="Z6" s="30">
        <v>1750</v>
      </c>
      <c r="AA6" s="45">
        <f t="shared" ref="AA6:AA7" si="1">IF(X6=0," ",(Z6-X6)/X6)</f>
        <v>0.16666666666666666</v>
      </c>
      <c r="AC6" s="31"/>
      <c r="AD6" s="31"/>
      <c r="AF6" s="31"/>
    </row>
    <row r="7" spans="1:34" ht="15" customHeight="1" x14ac:dyDescent="0.25">
      <c r="C7" s="48"/>
      <c r="D7" s="48"/>
      <c r="E7" s="26"/>
      <c r="P7" s="31" t="str">
        <f t="shared" ref="P7" si="2">IF(ISBLANK(Q7),"",Q7-M7)</f>
        <v/>
      </c>
      <c r="R7" s="45" t="str">
        <f t="shared" si="0"/>
        <v xml:space="preserve"> </v>
      </c>
      <c r="Y7" s="31" t="str">
        <f t="shared" ref="Y7" si="3">IF(ISBLANK(Z7),"",Z7-V7)</f>
        <v/>
      </c>
      <c r="AA7" s="45" t="str">
        <f t="shared" si="1"/>
        <v xml:space="preserve"> </v>
      </c>
      <c r="AC7" s="73"/>
      <c r="AD7" s="73"/>
      <c r="AF7" s="31"/>
    </row>
    <row r="8" spans="1:34" ht="15" customHeight="1" x14ac:dyDescent="0.25">
      <c r="C8" s="48"/>
      <c r="D8" s="48"/>
      <c r="E8" s="26"/>
      <c r="H8" s="33">
        <f t="shared" ref="H8:M8" si="4">SUM(H5:H7)</f>
        <v>60167.87</v>
      </c>
      <c r="I8" s="33">
        <f t="shared" si="4"/>
        <v>66868</v>
      </c>
      <c r="J8" s="33">
        <f t="shared" si="4"/>
        <v>81178.080000000002</v>
      </c>
      <c r="K8" s="33">
        <f t="shared" si="4"/>
        <v>86328.16</v>
      </c>
      <c r="L8" s="33">
        <f t="shared" si="4"/>
        <v>91410</v>
      </c>
      <c r="M8" s="33">
        <f t="shared" si="4"/>
        <v>91409.29</v>
      </c>
      <c r="O8" s="33">
        <f>SUM(O5:O7)</f>
        <v>91410</v>
      </c>
      <c r="P8" s="33">
        <f>SUM(P5:P7)</f>
        <v>3982</v>
      </c>
      <c r="Q8" s="33">
        <f>SUM(Q5:Q7)</f>
        <v>95392</v>
      </c>
      <c r="R8" s="51">
        <f>IF(O8=0," ",(Q8-O8)/O8)</f>
        <v>4.356197352587244E-2</v>
      </c>
      <c r="T8" s="33">
        <f>SUM(T5:T7)</f>
        <v>95392</v>
      </c>
      <c r="U8" s="33">
        <f>SUM(U5:U7)</f>
        <v>95392</v>
      </c>
      <c r="V8" s="33">
        <f>SUM(V5:V7)</f>
        <v>95392</v>
      </c>
      <c r="X8" s="33">
        <f>SUM(X5:X7)</f>
        <v>95392</v>
      </c>
      <c r="Y8" s="33">
        <f>SUM(Y5:Y7)</f>
        <v>4767</v>
      </c>
      <c r="Z8" s="33">
        <f>SUM(Z5:Z7)</f>
        <v>100159</v>
      </c>
      <c r="AA8" s="51">
        <f>IF(X8=0," ",(Z8-X8)/X8)</f>
        <v>4.9972744045622276E-2</v>
      </c>
      <c r="AC8" s="33">
        <f>SUM(AC5:AC7)</f>
        <v>0</v>
      </c>
      <c r="AD8" s="33">
        <f>SUM(AD5:AD7)</f>
        <v>0</v>
      </c>
      <c r="AF8" s="33">
        <f>SUM(AF5:AF7)</f>
        <v>0</v>
      </c>
    </row>
    <row r="9" spans="1:34" ht="15" customHeight="1" x14ac:dyDescent="0.25">
      <c r="C9" s="48"/>
      <c r="D9" s="48"/>
      <c r="E9" s="26"/>
      <c r="R9" s="45"/>
      <c r="AA9" s="45"/>
      <c r="AF9" s="30"/>
    </row>
    <row r="10" spans="1:34" ht="15" customHeight="1" x14ac:dyDescent="0.2">
      <c r="A10" s="43">
        <v>61</v>
      </c>
      <c r="B10" s="27" t="s">
        <v>15</v>
      </c>
      <c r="C10" s="50" t="s">
        <v>29</v>
      </c>
      <c r="D10" s="50" t="s">
        <v>30</v>
      </c>
      <c r="E10" s="26" t="s">
        <v>17</v>
      </c>
      <c r="F10" s="27" t="s">
        <v>15</v>
      </c>
      <c r="G10" s="50" t="s">
        <v>24</v>
      </c>
      <c r="H10" s="30">
        <v>33942.44</v>
      </c>
      <c r="I10" s="30">
        <v>21208.880000000001</v>
      </c>
      <c r="J10" s="30">
        <v>100145.7</v>
      </c>
      <c r="K10" s="30">
        <v>108271.89</v>
      </c>
      <c r="L10" s="30">
        <v>113016</v>
      </c>
      <c r="M10" s="30">
        <v>113015.1</v>
      </c>
      <c r="O10" s="30">
        <v>113016</v>
      </c>
      <c r="P10" s="31">
        <v>0</v>
      </c>
      <c r="Q10" s="30">
        <f t="shared" ref="Q10:Q15" si="5">O10+P10</f>
        <v>113016</v>
      </c>
      <c r="R10" s="45">
        <f>IF(O10=0," ",(Q10-O10)/O10)</f>
        <v>0</v>
      </c>
      <c r="T10" s="30">
        <v>113016</v>
      </c>
      <c r="U10" s="30">
        <v>113016</v>
      </c>
      <c r="V10" s="30">
        <v>113016</v>
      </c>
      <c r="X10" s="30">
        <v>113016</v>
      </c>
      <c r="Y10" s="31">
        <f t="shared" ref="Y10:Y15" si="6">Z10-X10</f>
        <v>0</v>
      </c>
      <c r="Z10" s="30">
        <v>113016</v>
      </c>
      <c r="AA10" s="45">
        <f>IF(X10=0," ",(Z10-X10)/X10)</f>
        <v>0</v>
      </c>
      <c r="AC10" s="31"/>
      <c r="AD10" s="31"/>
      <c r="AF10" s="31"/>
    </row>
    <row r="11" spans="1:34" ht="15" customHeight="1" x14ac:dyDescent="0.2">
      <c r="C11" s="50" t="s">
        <v>29</v>
      </c>
      <c r="D11" s="50" t="s">
        <v>31</v>
      </c>
      <c r="E11" s="26" t="s">
        <v>17</v>
      </c>
      <c r="G11" s="50" t="s">
        <v>25</v>
      </c>
      <c r="J11" s="30">
        <v>29980.55</v>
      </c>
      <c r="K11" s="30">
        <v>31738.46</v>
      </c>
      <c r="L11" s="30">
        <v>32940</v>
      </c>
      <c r="M11" s="30">
        <v>32939.25</v>
      </c>
      <c r="O11" s="30">
        <v>32940</v>
      </c>
      <c r="P11" s="31">
        <v>1455</v>
      </c>
      <c r="Q11" s="30">
        <f t="shared" si="5"/>
        <v>34395</v>
      </c>
      <c r="R11" s="45">
        <f t="shared" ref="R11:R16" si="7">IF(O11=0," ",(Q11-O11)/O11)</f>
        <v>4.41712204007286E-2</v>
      </c>
      <c r="T11" s="30">
        <v>34395</v>
      </c>
      <c r="U11" s="30">
        <v>34395</v>
      </c>
      <c r="V11" s="30">
        <v>34395</v>
      </c>
      <c r="X11" s="30">
        <v>34395</v>
      </c>
      <c r="Y11" s="31">
        <f t="shared" si="6"/>
        <v>1650</v>
      </c>
      <c r="Z11" s="30">
        <v>36045</v>
      </c>
      <c r="AA11" s="45">
        <f t="shared" ref="AA11:AA16" si="8">IF(X11=0," ",(Z11-X11)/X11)</f>
        <v>4.7972088966419538E-2</v>
      </c>
      <c r="AC11" s="31"/>
      <c r="AD11" s="31"/>
      <c r="AF11" s="31"/>
    </row>
    <row r="12" spans="1:34" ht="15" customHeight="1" x14ac:dyDescent="0.2">
      <c r="C12" s="50" t="s">
        <v>29</v>
      </c>
      <c r="D12" s="50" t="s">
        <v>32</v>
      </c>
      <c r="E12" s="26" t="s">
        <v>17</v>
      </c>
      <c r="G12" s="50" t="s">
        <v>26</v>
      </c>
      <c r="J12" s="30">
        <v>4208.1099999999997</v>
      </c>
      <c r="K12" s="30">
        <v>0</v>
      </c>
      <c r="L12" s="30">
        <v>7000</v>
      </c>
      <c r="M12" s="30">
        <v>0</v>
      </c>
      <c r="O12" s="30">
        <v>7000</v>
      </c>
      <c r="P12" s="31">
        <v>0</v>
      </c>
      <c r="Q12" s="30">
        <f t="shared" si="5"/>
        <v>7000</v>
      </c>
      <c r="R12" s="45">
        <f t="shared" si="7"/>
        <v>0</v>
      </c>
      <c r="T12" s="30">
        <v>7000</v>
      </c>
      <c r="U12" s="30">
        <v>7000</v>
      </c>
      <c r="V12" s="30">
        <v>7000</v>
      </c>
      <c r="X12" s="30">
        <v>7000</v>
      </c>
      <c r="Y12" s="31">
        <f t="shared" si="6"/>
        <v>0</v>
      </c>
      <c r="Z12" s="30">
        <v>7000</v>
      </c>
      <c r="AA12" s="45">
        <f t="shared" si="8"/>
        <v>0</v>
      </c>
      <c r="AC12" s="31"/>
      <c r="AD12" s="31"/>
      <c r="AF12" s="31"/>
    </row>
    <row r="13" spans="1:34" ht="15" customHeight="1" x14ac:dyDescent="0.2">
      <c r="C13" s="50" t="s">
        <v>29</v>
      </c>
      <c r="D13" s="50" t="s">
        <v>33</v>
      </c>
      <c r="E13" s="26" t="s">
        <v>17</v>
      </c>
      <c r="G13" s="50" t="s">
        <v>27</v>
      </c>
      <c r="J13" s="30">
        <v>4007.69</v>
      </c>
      <c r="K13" s="30">
        <v>3471.09</v>
      </c>
      <c r="L13" s="30">
        <v>2933</v>
      </c>
      <c r="M13" s="30">
        <v>1018.5</v>
      </c>
      <c r="O13" s="30">
        <v>2933</v>
      </c>
      <c r="P13" s="31">
        <v>0</v>
      </c>
      <c r="Q13" s="30">
        <f t="shared" si="5"/>
        <v>2933</v>
      </c>
      <c r="R13" s="45">
        <f t="shared" si="7"/>
        <v>0</v>
      </c>
      <c r="T13" s="30">
        <v>2933</v>
      </c>
      <c r="U13" s="30">
        <v>2933</v>
      </c>
      <c r="V13" s="30">
        <v>2933</v>
      </c>
      <c r="X13" s="30">
        <v>2933</v>
      </c>
      <c r="Y13" s="31">
        <f t="shared" si="6"/>
        <v>0</v>
      </c>
      <c r="Z13" s="30">
        <v>2933</v>
      </c>
      <c r="AA13" s="45">
        <f t="shared" si="8"/>
        <v>0</v>
      </c>
      <c r="AC13" s="31"/>
      <c r="AD13" s="31"/>
      <c r="AF13" s="31"/>
    </row>
    <row r="14" spans="1:34" ht="15" customHeight="1" x14ac:dyDescent="0.2">
      <c r="C14" s="50" t="s">
        <v>29</v>
      </c>
      <c r="D14" s="50" t="s">
        <v>34</v>
      </c>
      <c r="E14" s="26" t="s">
        <v>17</v>
      </c>
      <c r="G14" s="50" t="s">
        <v>28</v>
      </c>
      <c r="J14" s="30">
        <v>33629.94</v>
      </c>
      <c r="K14" s="30">
        <v>41017.480000000003</v>
      </c>
      <c r="L14" s="30">
        <v>42398</v>
      </c>
      <c r="M14" s="30">
        <v>34180.620000000003</v>
      </c>
      <c r="O14" s="30">
        <v>42398</v>
      </c>
      <c r="P14" s="31">
        <v>0</v>
      </c>
      <c r="Q14" s="30">
        <f t="shared" si="5"/>
        <v>42398</v>
      </c>
      <c r="R14" s="45">
        <f t="shared" si="7"/>
        <v>0</v>
      </c>
      <c r="T14" s="30">
        <v>42398</v>
      </c>
      <c r="U14" s="30">
        <v>42398</v>
      </c>
      <c r="V14" s="30">
        <v>42398</v>
      </c>
      <c r="X14" s="30">
        <v>42398</v>
      </c>
      <c r="Y14" s="31">
        <f t="shared" si="6"/>
        <v>0</v>
      </c>
      <c r="Z14" s="30">
        <v>42398</v>
      </c>
      <c r="AA14" s="45">
        <f t="shared" si="8"/>
        <v>0</v>
      </c>
      <c r="AC14" s="31"/>
      <c r="AD14" s="31"/>
      <c r="AF14" s="31"/>
    </row>
    <row r="15" spans="1:34" ht="15" customHeight="1" x14ac:dyDescent="0.2">
      <c r="C15" s="50" t="s">
        <v>29</v>
      </c>
      <c r="D15" s="50" t="s">
        <v>23</v>
      </c>
      <c r="E15" s="26" t="s">
        <v>17</v>
      </c>
      <c r="G15" s="50" t="s">
        <v>20</v>
      </c>
      <c r="J15" s="30">
        <v>0</v>
      </c>
      <c r="K15" s="30">
        <v>987.5</v>
      </c>
      <c r="L15" s="30">
        <v>988</v>
      </c>
      <c r="M15" s="30">
        <v>987.5</v>
      </c>
      <c r="O15" s="30">
        <v>988</v>
      </c>
      <c r="P15" s="31">
        <v>0</v>
      </c>
      <c r="Q15" s="30">
        <f t="shared" si="5"/>
        <v>988</v>
      </c>
      <c r="R15" s="45">
        <f t="shared" si="7"/>
        <v>0</v>
      </c>
      <c r="T15" s="30">
        <v>988</v>
      </c>
      <c r="U15" s="30">
        <v>988</v>
      </c>
      <c r="V15" s="30">
        <v>988</v>
      </c>
      <c r="X15" s="30">
        <v>988</v>
      </c>
      <c r="Y15" s="31">
        <f t="shared" si="6"/>
        <v>0</v>
      </c>
      <c r="Z15" s="30">
        <v>988</v>
      </c>
      <c r="AA15" s="45">
        <f t="shared" si="8"/>
        <v>0</v>
      </c>
      <c r="AC15" s="31"/>
      <c r="AD15" s="31"/>
      <c r="AF15" s="31"/>
    </row>
    <row r="16" spans="1:34" ht="15" customHeight="1" x14ac:dyDescent="0.25">
      <c r="C16" s="48"/>
      <c r="D16" s="48"/>
      <c r="E16" s="26"/>
      <c r="P16" s="31" t="str">
        <f t="shared" ref="P16" si="9">IF(ISBLANK(Q16),"",Q16-M16)</f>
        <v/>
      </c>
      <c r="R16" s="45" t="str">
        <f t="shared" si="7"/>
        <v xml:space="preserve"> </v>
      </c>
      <c r="Y16" s="31" t="str">
        <f t="shared" ref="Y16" si="10">IF(ISBLANK(Z16),"",Z16-V16)</f>
        <v/>
      </c>
      <c r="AA16" s="45" t="str">
        <f t="shared" si="8"/>
        <v xml:space="preserve"> </v>
      </c>
      <c r="AF16" s="31"/>
    </row>
    <row r="17" spans="1:32" ht="15" customHeight="1" x14ac:dyDescent="0.25">
      <c r="C17" s="48"/>
      <c r="D17" s="48"/>
      <c r="E17" s="26"/>
      <c r="H17" s="33">
        <f t="shared" ref="H17:M17" si="11">SUM(H10:H16)</f>
        <v>33942.44</v>
      </c>
      <c r="I17" s="33">
        <f t="shared" si="11"/>
        <v>21208.880000000001</v>
      </c>
      <c r="J17" s="33">
        <f t="shared" si="11"/>
        <v>171971.99</v>
      </c>
      <c r="K17" s="33">
        <f t="shared" si="11"/>
        <v>185486.42</v>
      </c>
      <c r="L17" s="33">
        <f t="shared" si="11"/>
        <v>199275</v>
      </c>
      <c r="M17" s="33">
        <f t="shared" si="11"/>
        <v>182140.97</v>
      </c>
      <c r="O17" s="33">
        <f>SUM(O10:O16)</f>
        <v>199275</v>
      </c>
      <c r="P17" s="33">
        <f>SUM(P10:P16)</f>
        <v>1455</v>
      </c>
      <c r="Q17" s="33">
        <f>SUM(Q10:Q16)</f>
        <v>200730</v>
      </c>
      <c r="R17" s="51">
        <f>IF(O17=0," ",(Q17-O17)/O17)</f>
        <v>7.3014678208505835E-3</v>
      </c>
      <c r="T17" s="33">
        <f>SUM(T10:T16)</f>
        <v>200730</v>
      </c>
      <c r="U17" s="33">
        <f>SUM(U10:U16)</f>
        <v>200730</v>
      </c>
      <c r="V17" s="33">
        <f>SUM(V10:V16)</f>
        <v>200730</v>
      </c>
      <c r="X17" s="33">
        <f>SUM(X10:X16)</f>
        <v>200730</v>
      </c>
      <c r="Y17" s="33">
        <f>SUM(Y10:Y16)</f>
        <v>1650</v>
      </c>
      <c r="Z17" s="33">
        <f>SUM(Z10:Z16)</f>
        <v>202380</v>
      </c>
      <c r="AA17" s="51">
        <f>IF(X17=0," ",(Z17-X17)/X17)</f>
        <v>8.219997010910177E-3</v>
      </c>
      <c r="AC17" s="33">
        <f>SUM(AC10:AC16)</f>
        <v>0</v>
      </c>
      <c r="AD17" s="33">
        <f>SUM(AD10:AD16)</f>
        <v>0</v>
      </c>
      <c r="AF17" s="33">
        <f>SUM(AF10:AF16)</f>
        <v>0</v>
      </c>
    </row>
    <row r="18" spans="1:32" ht="15" customHeight="1" x14ac:dyDescent="0.25">
      <c r="C18" s="48"/>
      <c r="D18" s="48"/>
      <c r="E18" s="26"/>
      <c r="R18" s="45"/>
      <c r="AA18" s="45"/>
      <c r="AF18" s="30"/>
    </row>
    <row r="19" spans="1:32" ht="15" customHeight="1" x14ac:dyDescent="0.25">
      <c r="A19" s="35"/>
      <c r="B19" s="36"/>
      <c r="C19" s="44"/>
      <c r="D19" s="44"/>
      <c r="E19" s="35"/>
      <c r="F19" s="36"/>
      <c r="G19" s="36" t="s">
        <v>145</v>
      </c>
      <c r="H19" s="37">
        <f t="shared" ref="H19:M19" si="12">H8+H17</f>
        <v>94110.31</v>
      </c>
      <c r="I19" s="37">
        <f t="shared" si="12"/>
        <v>88076.88</v>
      </c>
      <c r="J19" s="37">
        <f t="shared" si="12"/>
        <v>253150.07</v>
      </c>
      <c r="K19" s="37">
        <f t="shared" si="12"/>
        <v>271814.58</v>
      </c>
      <c r="L19" s="37">
        <f t="shared" si="12"/>
        <v>290685</v>
      </c>
      <c r="M19" s="37">
        <f t="shared" si="12"/>
        <v>273550.26</v>
      </c>
      <c r="O19" s="37">
        <f>O8+O17</f>
        <v>290685</v>
      </c>
      <c r="P19" s="37">
        <f>P8+P17</f>
        <v>5437</v>
      </c>
      <c r="Q19" s="37">
        <f>Q8+Q17</f>
        <v>296122</v>
      </c>
      <c r="R19" s="46">
        <f>IF(O19=0," ",(Q19-O19)/O19)</f>
        <v>1.8704095498563736E-2</v>
      </c>
      <c r="T19" s="37">
        <v>296122</v>
      </c>
      <c r="U19" s="37">
        <v>296122</v>
      </c>
      <c r="V19" s="37">
        <v>296122</v>
      </c>
      <c r="X19" s="37">
        <f>X8+X17</f>
        <v>296122</v>
      </c>
      <c r="Y19" s="37">
        <f>Y8+Y17</f>
        <v>6417</v>
      </c>
      <c r="Z19" s="37">
        <f>Z8+Z17</f>
        <v>302539</v>
      </c>
      <c r="AA19" s="46">
        <f>IF(X19=0," ",(Z19-X19)/X19)</f>
        <v>2.1670122449530937E-2</v>
      </c>
      <c r="AC19" s="37">
        <f>AC17+AC8</f>
        <v>0</v>
      </c>
      <c r="AD19" s="37">
        <f>AD17+AD8</f>
        <v>0</v>
      </c>
      <c r="AF19" s="37">
        <f>AF8+AF17</f>
        <v>0</v>
      </c>
    </row>
    <row r="20" spans="1:32" ht="15" customHeight="1" x14ac:dyDescent="0.25">
      <c r="C20" s="48"/>
      <c r="D20" s="48"/>
      <c r="E20" s="26"/>
      <c r="R20" s="45"/>
      <c r="AA20" s="45"/>
      <c r="AF20" s="30"/>
    </row>
    <row r="21" spans="1:32" ht="15" customHeight="1" x14ac:dyDescent="0.2">
      <c r="A21" s="43">
        <v>61</v>
      </c>
      <c r="B21" s="27" t="s">
        <v>15</v>
      </c>
      <c r="C21" s="50" t="s">
        <v>82</v>
      </c>
      <c r="D21" s="50" t="s">
        <v>83</v>
      </c>
      <c r="E21" s="26" t="s">
        <v>18</v>
      </c>
      <c r="F21" s="27" t="s">
        <v>15</v>
      </c>
      <c r="G21" s="50" t="s">
        <v>35</v>
      </c>
      <c r="H21" s="30">
        <v>20200</v>
      </c>
      <c r="I21" s="30">
        <v>18500</v>
      </c>
      <c r="J21" s="30">
        <v>2730</v>
      </c>
      <c r="K21" s="30">
        <v>2730</v>
      </c>
      <c r="L21" s="30">
        <v>2730</v>
      </c>
      <c r="M21" s="30">
        <v>2730</v>
      </c>
      <c r="O21" s="30">
        <v>2730</v>
      </c>
      <c r="P21" s="31">
        <v>0</v>
      </c>
      <c r="Q21" s="57">
        <f>O21+P21</f>
        <v>2730</v>
      </c>
      <c r="R21" s="45">
        <f t="shared" ref="R21:R81" si="13">IF(O21=0," ",(Q21-O21)/O21)</f>
        <v>0</v>
      </c>
      <c r="T21" s="57">
        <v>2730</v>
      </c>
      <c r="U21" s="57">
        <v>2730</v>
      </c>
      <c r="V21" s="57">
        <v>2730</v>
      </c>
      <c r="X21" s="57">
        <v>2730</v>
      </c>
      <c r="Y21" s="31">
        <f>Z21-X21</f>
        <v>0</v>
      </c>
      <c r="Z21" s="57">
        <v>2730</v>
      </c>
      <c r="AA21" s="45">
        <f t="shared" ref="AA21:AA68" si="14">IF(X21=0," ",(Z21-X21)/X21)</f>
        <v>0</v>
      </c>
      <c r="AC21" s="58"/>
      <c r="AD21" s="58"/>
      <c r="AF21" s="31"/>
    </row>
    <row r="22" spans="1:32" ht="15" customHeight="1" x14ac:dyDescent="0.2">
      <c r="C22" s="50" t="s">
        <v>82</v>
      </c>
      <c r="D22" s="50" t="s">
        <v>84</v>
      </c>
      <c r="E22" s="26" t="s">
        <v>18</v>
      </c>
      <c r="G22" s="50" t="s">
        <v>36</v>
      </c>
      <c r="J22" s="30">
        <v>1160</v>
      </c>
      <c r="K22" s="30">
        <v>1360</v>
      </c>
      <c r="L22" s="30">
        <v>1200</v>
      </c>
      <c r="M22" s="30">
        <v>740</v>
      </c>
      <c r="O22" s="30">
        <v>1200</v>
      </c>
      <c r="P22" s="31">
        <v>200</v>
      </c>
      <c r="Q22" s="57">
        <f t="shared" ref="Q22:Q68" si="15">O22+P22</f>
        <v>1400</v>
      </c>
      <c r="R22" s="45">
        <f t="shared" si="13"/>
        <v>0.16666666666666666</v>
      </c>
      <c r="T22" s="57">
        <v>1400</v>
      </c>
      <c r="U22" s="57">
        <v>1400</v>
      </c>
      <c r="V22" s="57">
        <v>1400</v>
      </c>
      <c r="X22" s="57">
        <v>1400</v>
      </c>
      <c r="Y22" s="31">
        <f t="shared" ref="Y22:Y24" si="16">Z22-X22</f>
        <v>0</v>
      </c>
      <c r="Z22" s="57">
        <v>1400</v>
      </c>
      <c r="AA22" s="45">
        <f t="shared" si="14"/>
        <v>0</v>
      </c>
      <c r="AC22" s="58"/>
      <c r="AD22" s="58"/>
      <c r="AF22" s="31"/>
    </row>
    <row r="23" spans="1:32" ht="15" customHeight="1" x14ac:dyDescent="0.2">
      <c r="C23" s="50" t="s">
        <v>82</v>
      </c>
      <c r="D23" s="50" t="s">
        <v>85</v>
      </c>
      <c r="E23" s="26" t="s">
        <v>18</v>
      </c>
      <c r="G23" s="50" t="s">
        <v>37</v>
      </c>
      <c r="J23" s="30">
        <v>31880.720000000001</v>
      </c>
      <c r="K23" s="30">
        <v>43169.01</v>
      </c>
      <c r="L23" s="30">
        <v>40000</v>
      </c>
      <c r="M23" s="30">
        <v>42337.97</v>
      </c>
      <c r="O23" s="30">
        <v>40000</v>
      </c>
      <c r="P23" s="31">
        <v>0</v>
      </c>
      <c r="Q23" s="57">
        <f t="shared" si="15"/>
        <v>40000</v>
      </c>
      <c r="R23" s="45">
        <f t="shared" si="13"/>
        <v>0</v>
      </c>
      <c r="T23" s="57">
        <v>40000</v>
      </c>
      <c r="U23" s="57">
        <v>40000</v>
      </c>
      <c r="V23" s="57">
        <v>40000</v>
      </c>
      <c r="X23" s="57">
        <v>40000</v>
      </c>
      <c r="Y23" s="31">
        <f t="shared" si="16"/>
        <v>1500</v>
      </c>
      <c r="Z23" s="57">
        <v>41500</v>
      </c>
      <c r="AA23" s="45">
        <f t="shared" si="14"/>
        <v>3.7499999999999999E-2</v>
      </c>
      <c r="AC23" s="58"/>
      <c r="AD23" s="58"/>
      <c r="AF23" s="31"/>
    </row>
    <row r="24" spans="1:32" ht="15" customHeight="1" x14ac:dyDescent="0.2">
      <c r="C24" s="50" t="s">
        <v>82</v>
      </c>
      <c r="D24" s="50" t="s">
        <v>86</v>
      </c>
      <c r="E24" s="26" t="s">
        <v>18</v>
      </c>
      <c r="G24" s="50" t="s">
        <v>38</v>
      </c>
      <c r="J24" s="30">
        <v>2823.67</v>
      </c>
      <c r="K24" s="30">
        <v>2999.09</v>
      </c>
      <c r="L24" s="30">
        <v>3800</v>
      </c>
      <c r="M24" s="30">
        <v>3041.15</v>
      </c>
      <c r="O24" s="30">
        <v>3800</v>
      </c>
      <c r="P24" s="31">
        <v>-600</v>
      </c>
      <c r="Q24" s="57">
        <f t="shared" si="15"/>
        <v>3200</v>
      </c>
      <c r="R24" s="45">
        <f t="shared" si="13"/>
        <v>-0.15789473684210525</v>
      </c>
      <c r="T24" s="57">
        <v>3200</v>
      </c>
      <c r="U24" s="57">
        <v>3200</v>
      </c>
      <c r="V24" s="57">
        <v>3200</v>
      </c>
      <c r="X24" s="57">
        <v>3200</v>
      </c>
      <c r="Y24" s="31">
        <f t="shared" si="16"/>
        <v>0</v>
      </c>
      <c r="Z24" s="57">
        <v>3200</v>
      </c>
      <c r="AA24" s="45">
        <f t="shared" si="14"/>
        <v>0</v>
      </c>
      <c r="AC24" s="58"/>
      <c r="AD24" s="58"/>
      <c r="AF24" s="31"/>
    </row>
    <row r="25" spans="1:32" ht="15" customHeight="1" x14ac:dyDescent="0.2">
      <c r="C25" s="50" t="s">
        <v>82</v>
      </c>
      <c r="D25" s="50" t="s">
        <v>87</v>
      </c>
      <c r="E25" s="26" t="s">
        <v>18</v>
      </c>
      <c r="G25" s="50" t="s">
        <v>39</v>
      </c>
      <c r="J25" s="30">
        <v>2185.92</v>
      </c>
      <c r="K25" s="30">
        <v>2585.04</v>
      </c>
      <c r="L25" s="30">
        <v>2500</v>
      </c>
      <c r="M25" s="30">
        <v>2709.44</v>
      </c>
      <c r="O25" s="30">
        <v>2500</v>
      </c>
      <c r="P25" s="31">
        <v>100</v>
      </c>
      <c r="Q25" s="57">
        <f t="shared" si="15"/>
        <v>2600</v>
      </c>
      <c r="R25" s="45">
        <f t="shared" si="13"/>
        <v>0.04</v>
      </c>
      <c r="T25" s="57">
        <v>2600</v>
      </c>
      <c r="U25" s="57">
        <v>2600</v>
      </c>
      <c r="V25" s="57">
        <v>2600</v>
      </c>
      <c r="X25" s="57">
        <v>2600</v>
      </c>
      <c r="Y25" s="31">
        <f t="shared" ref="Y25:Y79" si="17">Z25-X25</f>
        <v>0</v>
      </c>
      <c r="Z25" s="57">
        <v>2600</v>
      </c>
      <c r="AA25" s="45">
        <f t="shared" si="14"/>
        <v>0</v>
      </c>
      <c r="AC25" s="58"/>
      <c r="AD25" s="58"/>
      <c r="AF25" s="31"/>
    </row>
    <row r="26" spans="1:32" ht="15" customHeight="1" x14ac:dyDescent="0.2">
      <c r="C26" s="50" t="s">
        <v>82</v>
      </c>
      <c r="D26" s="50" t="s">
        <v>88</v>
      </c>
      <c r="E26" s="26" t="s">
        <v>18</v>
      </c>
      <c r="G26" s="50" t="s">
        <v>40</v>
      </c>
      <c r="J26" s="30">
        <v>2115.67</v>
      </c>
      <c r="K26" s="30">
        <v>1760.99</v>
      </c>
      <c r="L26" s="30">
        <v>2200</v>
      </c>
      <c r="M26" s="30">
        <v>2076.8200000000002</v>
      </c>
      <c r="O26" s="30">
        <v>2200</v>
      </c>
      <c r="P26" s="31">
        <v>0</v>
      </c>
      <c r="Q26" s="57">
        <f t="shared" si="15"/>
        <v>2200</v>
      </c>
      <c r="R26" s="45">
        <f t="shared" si="13"/>
        <v>0</v>
      </c>
      <c r="T26" s="57">
        <v>2200</v>
      </c>
      <c r="U26" s="57">
        <v>2200</v>
      </c>
      <c r="V26" s="57">
        <v>2200</v>
      </c>
      <c r="X26" s="57">
        <v>2200</v>
      </c>
      <c r="Y26" s="31">
        <f t="shared" si="17"/>
        <v>0</v>
      </c>
      <c r="Z26" s="57">
        <v>2200</v>
      </c>
      <c r="AA26" s="45">
        <f t="shared" si="14"/>
        <v>0</v>
      </c>
      <c r="AC26" s="58"/>
      <c r="AD26" s="58"/>
      <c r="AF26" s="31"/>
    </row>
    <row r="27" spans="1:32" ht="15" customHeight="1" x14ac:dyDescent="0.2">
      <c r="C27" s="50" t="s">
        <v>82</v>
      </c>
      <c r="D27" s="50" t="s">
        <v>89</v>
      </c>
      <c r="E27" s="26" t="s">
        <v>18</v>
      </c>
      <c r="G27" s="50" t="s">
        <v>41</v>
      </c>
      <c r="J27" s="30">
        <v>83.58</v>
      </c>
      <c r="K27" s="30">
        <v>2414.12</v>
      </c>
      <c r="L27" s="30">
        <v>1500</v>
      </c>
      <c r="M27" s="30">
        <v>329</v>
      </c>
      <c r="O27" s="30">
        <v>1500</v>
      </c>
      <c r="P27" s="31">
        <v>0</v>
      </c>
      <c r="Q27" s="57">
        <f t="shared" si="15"/>
        <v>1500</v>
      </c>
      <c r="R27" s="45">
        <f t="shared" si="13"/>
        <v>0</v>
      </c>
      <c r="T27" s="57">
        <v>1500</v>
      </c>
      <c r="U27" s="57">
        <v>1500</v>
      </c>
      <c r="V27" s="57">
        <v>1500</v>
      </c>
      <c r="X27" s="57">
        <v>1500</v>
      </c>
      <c r="Y27" s="31">
        <f t="shared" si="17"/>
        <v>-750</v>
      </c>
      <c r="Z27" s="57">
        <v>750</v>
      </c>
      <c r="AA27" s="45">
        <f t="shared" si="14"/>
        <v>-0.5</v>
      </c>
      <c r="AC27" s="58"/>
      <c r="AD27" s="58"/>
      <c r="AF27" s="31"/>
    </row>
    <row r="28" spans="1:32" ht="15" customHeight="1" x14ac:dyDescent="0.2">
      <c r="C28" s="50" t="s">
        <v>82</v>
      </c>
      <c r="D28" s="50" t="s">
        <v>90</v>
      </c>
      <c r="E28" s="26" t="s">
        <v>18</v>
      </c>
      <c r="G28" s="50" t="s">
        <v>42</v>
      </c>
      <c r="J28" s="30">
        <v>1912.62</v>
      </c>
      <c r="K28" s="30">
        <v>5039.7299999999996</v>
      </c>
      <c r="L28" s="30">
        <v>2800</v>
      </c>
      <c r="M28" s="30">
        <v>4334.49</v>
      </c>
      <c r="O28" s="30">
        <v>2800</v>
      </c>
      <c r="P28" s="31">
        <v>0</v>
      </c>
      <c r="Q28" s="57">
        <f t="shared" si="15"/>
        <v>2800</v>
      </c>
      <c r="R28" s="45">
        <f t="shared" si="13"/>
        <v>0</v>
      </c>
      <c r="T28" s="57">
        <v>2800</v>
      </c>
      <c r="U28" s="57">
        <v>2800</v>
      </c>
      <c r="V28" s="57">
        <v>2800</v>
      </c>
      <c r="X28" s="57">
        <v>2800</v>
      </c>
      <c r="Y28" s="31">
        <f t="shared" si="17"/>
        <v>0</v>
      </c>
      <c r="Z28" s="57">
        <v>2800</v>
      </c>
      <c r="AA28" s="45">
        <f t="shared" si="14"/>
        <v>0</v>
      </c>
      <c r="AC28" s="58"/>
      <c r="AD28" s="58"/>
      <c r="AF28" s="31"/>
    </row>
    <row r="29" spans="1:32" ht="15" customHeight="1" x14ac:dyDescent="0.2">
      <c r="C29" s="50" t="s">
        <v>82</v>
      </c>
      <c r="D29" s="50" t="s">
        <v>91</v>
      </c>
      <c r="E29" s="26" t="s">
        <v>18</v>
      </c>
      <c r="G29" s="50" t="s">
        <v>43</v>
      </c>
      <c r="J29" s="30">
        <v>1161.5</v>
      </c>
      <c r="K29" s="30">
        <v>13197.94</v>
      </c>
      <c r="L29" s="30">
        <v>14000</v>
      </c>
      <c r="M29" s="30">
        <v>8566.01</v>
      </c>
      <c r="O29" s="30">
        <v>14000</v>
      </c>
      <c r="P29" s="31">
        <v>0</v>
      </c>
      <c r="Q29" s="57">
        <f t="shared" si="15"/>
        <v>14000</v>
      </c>
      <c r="R29" s="45">
        <f t="shared" si="13"/>
        <v>0</v>
      </c>
      <c r="T29" s="57">
        <v>14000</v>
      </c>
      <c r="U29" s="57">
        <v>14000</v>
      </c>
      <c r="V29" s="57">
        <v>14000</v>
      </c>
      <c r="X29" s="57">
        <v>14000</v>
      </c>
      <c r="Y29" s="31">
        <f t="shared" si="17"/>
        <v>0</v>
      </c>
      <c r="Z29" s="57">
        <v>14000</v>
      </c>
      <c r="AA29" s="45">
        <f t="shared" si="14"/>
        <v>0</v>
      </c>
      <c r="AC29" s="58"/>
      <c r="AD29" s="58"/>
      <c r="AF29" s="31"/>
    </row>
    <row r="30" spans="1:32" ht="15" customHeight="1" x14ac:dyDescent="0.2">
      <c r="C30" s="50" t="s">
        <v>82</v>
      </c>
      <c r="D30" s="50" t="s">
        <v>92</v>
      </c>
      <c r="E30" s="26" t="s">
        <v>18</v>
      </c>
      <c r="G30" s="50" t="s">
        <v>44</v>
      </c>
      <c r="J30" s="30">
        <v>606</v>
      </c>
      <c r="K30" s="30">
        <v>742.29</v>
      </c>
      <c r="L30" s="30">
        <v>1000</v>
      </c>
      <c r="M30" s="30">
        <v>552</v>
      </c>
      <c r="O30" s="30">
        <v>1000</v>
      </c>
      <c r="P30" s="31">
        <v>0</v>
      </c>
      <c r="Q30" s="57">
        <f t="shared" si="15"/>
        <v>1000</v>
      </c>
      <c r="R30" s="45">
        <f t="shared" si="13"/>
        <v>0</v>
      </c>
      <c r="T30" s="57">
        <v>1000</v>
      </c>
      <c r="U30" s="57">
        <v>1000</v>
      </c>
      <c r="V30" s="57">
        <v>1000</v>
      </c>
      <c r="X30" s="57">
        <v>1000</v>
      </c>
      <c r="Y30" s="31">
        <f t="shared" si="17"/>
        <v>-300</v>
      </c>
      <c r="Z30" s="57">
        <v>700</v>
      </c>
      <c r="AA30" s="45">
        <f t="shared" si="14"/>
        <v>-0.3</v>
      </c>
      <c r="AC30" s="58"/>
      <c r="AD30" s="58"/>
      <c r="AF30" s="31"/>
    </row>
    <row r="31" spans="1:32" ht="15" customHeight="1" x14ac:dyDescent="0.2">
      <c r="C31" s="50" t="s">
        <v>82</v>
      </c>
      <c r="D31" s="50" t="s">
        <v>93</v>
      </c>
      <c r="E31" s="26" t="s">
        <v>18</v>
      </c>
      <c r="G31" s="50" t="s">
        <v>45</v>
      </c>
      <c r="J31" s="30">
        <v>14783.62</v>
      </c>
      <c r="K31" s="30">
        <v>11129.24</v>
      </c>
      <c r="L31" s="30">
        <v>17000</v>
      </c>
      <c r="M31" s="30">
        <v>14062.02</v>
      </c>
      <c r="O31" s="30">
        <v>17000</v>
      </c>
      <c r="P31" s="31">
        <v>0</v>
      </c>
      <c r="Q31" s="57">
        <f t="shared" si="15"/>
        <v>17000</v>
      </c>
      <c r="R31" s="45">
        <f t="shared" si="13"/>
        <v>0</v>
      </c>
      <c r="T31" s="57">
        <v>17000</v>
      </c>
      <c r="U31" s="57">
        <v>17000</v>
      </c>
      <c r="V31" s="57">
        <v>17000</v>
      </c>
      <c r="X31" s="57">
        <v>17000</v>
      </c>
      <c r="Y31" s="31">
        <f t="shared" si="17"/>
        <v>-1000</v>
      </c>
      <c r="Z31" s="57">
        <v>16000</v>
      </c>
      <c r="AA31" s="45">
        <f t="shared" si="14"/>
        <v>-5.8823529411764705E-2</v>
      </c>
      <c r="AC31" s="58"/>
      <c r="AD31" s="58"/>
      <c r="AF31" s="31"/>
    </row>
    <row r="32" spans="1:32" ht="15" customHeight="1" x14ac:dyDescent="0.2">
      <c r="C32" s="50" t="s">
        <v>82</v>
      </c>
      <c r="D32" s="50" t="s">
        <v>94</v>
      </c>
      <c r="E32" s="26" t="s">
        <v>18</v>
      </c>
      <c r="G32" s="50" t="s">
        <v>46</v>
      </c>
      <c r="J32" s="30">
        <v>30172.95</v>
      </c>
      <c r="K32" s="30">
        <v>24333.25</v>
      </c>
      <c r="L32" s="30">
        <v>25000</v>
      </c>
      <c r="M32" s="30">
        <v>10585.53</v>
      </c>
      <c r="O32" s="30">
        <v>25000</v>
      </c>
      <c r="P32" s="31">
        <v>0</v>
      </c>
      <c r="Q32" s="57">
        <f t="shared" si="15"/>
        <v>25000</v>
      </c>
      <c r="R32" s="45">
        <f t="shared" si="13"/>
        <v>0</v>
      </c>
      <c r="T32" s="57">
        <v>25000</v>
      </c>
      <c r="U32" s="57">
        <v>25000</v>
      </c>
      <c r="V32" s="57">
        <v>25000</v>
      </c>
      <c r="X32" s="57">
        <v>25000</v>
      </c>
      <c r="Y32" s="31">
        <f t="shared" si="17"/>
        <v>0</v>
      </c>
      <c r="Z32" s="57">
        <v>25000</v>
      </c>
      <c r="AA32" s="45">
        <f t="shared" si="14"/>
        <v>0</v>
      </c>
      <c r="AC32" s="58"/>
      <c r="AD32" s="58"/>
      <c r="AF32" s="31"/>
    </row>
    <row r="33" spans="3:32" ht="15" customHeight="1" x14ac:dyDescent="0.2">
      <c r="C33" s="50" t="s">
        <v>82</v>
      </c>
      <c r="D33" s="50" t="s">
        <v>95</v>
      </c>
      <c r="E33" s="26" t="s">
        <v>18</v>
      </c>
      <c r="G33" s="50" t="s">
        <v>47</v>
      </c>
      <c r="J33" s="30">
        <v>1324</v>
      </c>
      <c r="K33" s="30">
        <v>1101.47</v>
      </c>
      <c r="L33" s="30">
        <v>3000</v>
      </c>
      <c r="M33" s="30">
        <v>570.79</v>
      </c>
      <c r="O33" s="30">
        <v>3000</v>
      </c>
      <c r="P33" s="31">
        <v>-1000</v>
      </c>
      <c r="Q33" s="57">
        <f t="shared" si="15"/>
        <v>2000</v>
      </c>
      <c r="R33" s="45">
        <f t="shared" si="13"/>
        <v>-0.33333333333333331</v>
      </c>
      <c r="T33" s="57">
        <v>2000</v>
      </c>
      <c r="U33" s="57">
        <v>2000</v>
      </c>
      <c r="V33" s="57">
        <v>2000</v>
      </c>
      <c r="X33" s="57">
        <v>2000</v>
      </c>
      <c r="Y33" s="31">
        <f t="shared" si="17"/>
        <v>0</v>
      </c>
      <c r="Z33" s="57">
        <v>2000</v>
      </c>
      <c r="AA33" s="45">
        <f t="shared" si="14"/>
        <v>0</v>
      </c>
      <c r="AC33" s="58"/>
      <c r="AD33" s="58"/>
      <c r="AF33" s="31"/>
    </row>
    <row r="34" spans="3:32" ht="15" customHeight="1" x14ac:dyDescent="0.2">
      <c r="C34" s="50" t="s">
        <v>82</v>
      </c>
      <c r="D34" s="50" t="s">
        <v>96</v>
      </c>
      <c r="E34" s="26" t="s">
        <v>18</v>
      </c>
      <c r="G34" s="50" t="s">
        <v>48</v>
      </c>
      <c r="J34" s="30">
        <v>617.77</v>
      </c>
      <c r="K34" s="30">
        <v>363.5</v>
      </c>
      <c r="L34" s="30">
        <v>500</v>
      </c>
      <c r="M34" s="30">
        <v>0</v>
      </c>
      <c r="O34" s="30">
        <v>500</v>
      </c>
      <c r="P34" s="31">
        <v>0</v>
      </c>
      <c r="Q34" s="57">
        <f t="shared" si="15"/>
        <v>500</v>
      </c>
      <c r="R34" s="45">
        <f t="shared" si="13"/>
        <v>0</v>
      </c>
      <c r="T34" s="57">
        <v>500</v>
      </c>
      <c r="U34" s="57">
        <v>500</v>
      </c>
      <c r="V34" s="57">
        <v>500</v>
      </c>
      <c r="X34" s="57">
        <v>500</v>
      </c>
      <c r="Y34" s="31">
        <f t="shared" si="17"/>
        <v>0</v>
      </c>
      <c r="Z34" s="57">
        <v>500</v>
      </c>
      <c r="AA34" s="45">
        <f t="shared" si="14"/>
        <v>0</v>
      </c>
      <c r="AC34" s="58"/>
      <c r="AD34" s="58"/>
      <c r="AF34" s="31"/>
    </row>
    <row r="35" spans="3:32" ht="15" customHeight="1" x14ac:dyDescent="0.2">
      <c r="C35" s="50" t="s">
        <v>82</v>
      </c>
      <c r="D35" s="50" t="s">
        <v>97</v>
      </c>
      <c r="E35" s="26" t="s">
        <v>18</v>
      </c>
      <c r="G35" s="50" t="s">
        <v>49</v>
      </c>
      <c r="J35" s="30">
        <v>2337.5</v>
      </c>
      <c r="K35" s="30">
        <v>0</v>
      </c>
      <c r="L35" s="30">
        <v>800</v>
      </c>
      <c r="M35" s="30">
        <v>0</v>
      </c>
      <c r="O35" s="30">
        <v>800</v>
      </c>
      <c r="P35" s="31">
        <v>200</v>
      </c>
      <c r="Q35" s="57">
        <f t="shared" si="15"/>
        <v>1000</v>
      </c>
      <c r="R35" s="45">
        <f t="shared" si="13"/>
        <v>0.25</v>
      </c>
      <c r="T35" s="57">
        <v>1000</v>
      </c>
      <c r="U35" s="57">
        <v>1000</v>
      </c>
      <c r="V35" s="57">
        <v>1000</v>
      </c>
      <c r="X35" s="57">
        <v>1000</v>
      </c>
      <c r="Y35" s="31">
        <f t="shared" si="17"/>
        <v>0</v>
      </c>
      <c r="Z35" s="57">
        <v>1000</v>
      </c>
      <c r="AA35" s="45">
        <f t="shared" si="14"/>
        <v>0</v>
      </c>
      <c r="AC35" s="58"/>
      <c r="AD35" s="58"/>
      <c r="AF35" s="31"/>
    </row>
    <row r="36" spans="3:32" ht="15" customHeight="1" x14ac:dyDescent="0.2">
      <c r="C36" s="50" t="s">
        <v>82</v>
      </c>
      <c r="D36" s="50" t="s">
        <v>98</v>
      </c>
      <c r="E36" s="26" t="s">
        <v>18</v>
      </c>
      <c r="G36" s="50" t="s">
        <v>50</v>
      </c>
      <c r="K36" s="30">
        <v>250</v>
      </c>
      <c r="L36" s="30">
        <v>2000</v>
      </c>
      <c r="M36" s="30">
        <v>3155.25</v>
      </c>
      <c r="O36" s="30">
        <v>2000</v>
      </c>
      <c r="P36" s="31">
        <v>0</v>
      </c>
      <c r="Q36" s="57">
        <f t="shared" si="15"/>
        <v>2000</v>
      </c>
      <c r="R36" s="45">
        <f t="shared" si="13"/>
        <v>0</v>
      </c>
      <c r="T36" s="57">
        <v>2000</v>
      </c>
      <c r="U36" s="57">
        <v>2000</v>
      </c>
      <c r="V36" s="57">
        <v>2000</v>
      </c>
      <c r="X36" s="57">
        <v>2000</v>
      </c>
      <c r="Y36" s="31">
        <f t="shared" si="17"/>
        <v>-500</v>
      </c>
      <c r="Z36" s="57">
        <v>1500</v>
      </c>
      <c r="AA36" s="45">
        <f t="shared" si="14"/>
        <v>-0.25</v>
      </c>
      <c r="AC36" s="58"/>
      <c r="AD36" s="58"/>
      <c r="AF36" s="31"/>
    </row>
    <row r="37" spans="3:32" ht="15" customHeight="1" x14ac:dyDescent="0.2">
      <c r="C37" s="50" t="s">
        <v>82</v>
      </c>
      <c r="D37" s="50" t="s">
        <v>99</v>
      </c>
      <c r="E37" s="26" t="s">
        <v>18</v>
      </c>
      <c r="G37" s="50" t="s">
        <v>51</v>
      </c>
      <c r="J37" s="30">
        <v>2500</v>
      </c>
      <c r="K37" s="30">
        <v>2146.2800000000002</v>
      </c>
      <c r="L37" s="30">
        <v>4000</v>
      </c>
      <c r="M37" s="30">
        <v>1491.97</v>
      </c>
      <c r="O37" s="30">
        <v>4000</v>
      </c>
      <c r="P37" s="31">
        <v>0</v>
      </c>
      <c r="Q37" s="57">
        <f t="shared" si="15"/>
        <v>4000</v>
      </c>
      <c r="R37" s="45">
        <f t="shared" si="13"/>
        <v>0</v>
      </c>
      <c r="T37" s="57">
        <v>4000</v>
      </c>
      <c r="U37" s="57">
        <v>4000</v>
      </c>
      <c r="V37" s="57">
        <v>4000</v>
      </c>
      <c r="X37" s="57">
        <v>4000</v>
      </c>
      <c r="Y37" s="31">
        <f t="shared" si="17"/>
        <v>-500</v>
      </c>
      <c r="Z37" s="57">
        <v>3500</v>
      </c>
      <c r="AA37" s="45">
        <f t="shared" si="14"/>
        <v>-0.125</v>
      </c>
      <c r="AC37" s="58"/>
      <c r="AD37" s="58"/>
      <c r="AF37" s="31"/>
    </row>
    <row r="38" spans="3:32" ht="15" customHeight="1" x14ac:dyDescent="0.2">
      <c r="C38" s="50" t="s">
        <v>82</v>
      </c>
      <c r="D38" s="50" t="s">
        <v>100</v>
      </c>
      <c r="E38" s="26" t="s">
        <v>18</v>
      </c>
      <c r="G38" s="50" t="s">
        <v>52</v>
      </c>
      <c r="J38" s="30">
        <v>4265.3999999999996</v>
      </c>
      <c r="K38" s="30">
        <v>4265.3999999999996</v>
      </c>
      <c r="L38" s="30">
        <v>4000</v>
      </c>
      <c r="M38" s="30">
        <v>4265.3999999999996</v>
      </c>
      <c r="O38" s="30">
        <v>4000</v>
      </c>
      <c r="P38" s="31">
        <v>500</v>
      </c>
      <c r="Q38" s="57">
        <f t="shared" si="15"/>
        <v>4500</v>
      </c>
      <c r="R38" s="45">
        <f t="shared" si="13"/>
        <v>0.125</v>
      </c>
      <c r="T38" s="57">
        <v>4500</v>
      </c>
      <c r="U38" s="57">
        <v>4500</v>
      </c>
      <c r="V38" s="57">
        <v>4500</v>
      </c>
      <c r="X38" s="57">
        <v>4500</v>
      </c>
      <c r="Y38" s="31">
        <f t="shared" si="17"/>
        <v>0</v>
      </c>
      <c r="Z38" s="57">
        <v>4500</v>
      </c>
      <c r="AA38" s="45">
        <f t="shared" si="14"/>
        <v>0</v>
      </c>
      <c r="AC38" s="58"/>
      <c r="AD38" s="58"/>
      <c r="AF38" s="31"/>
    </row>
    <row r="39" spans="3:32" ht="15" customHeight="1" x14ac:dyDescent="0.2">
      <c r="C39" s="50" t="s">
        <v>82</v>
      </c>
      <c r="D39" s="50" t="s">
        <v>101</v>
      </c>
      <c r="E39" s="26" t="s">
        <v>18</v>
      </c>
      <c r="G39" s="50" t="s">
        <v>53</v>
      </c>
      <c r="J39" s="30">
        <v>1706.61</v>
      </c>
      <c r="K39" s="30">
        <v>1801.32</v>
      </c>
      <c r="L39" s="30">
        <v>2000</v>
      </c>
      <c r="M39" s="30">
        <v>3305.29</v>
      </c>
      <c r="O39" s="30">
        <v>2000</v>
      </c>
      <c r="P39" s="31">
        <v>0</v>
      </c>
      <c r="Q39" s="57">
        <f t="shared" si="15"/>
        <v>2000</v>
      </c>
      <c r="R39" s="45">
        <f t="shared" si="13"/>
        <v>0</v>
      </c>
      <c r="T39" s="57">
        <v>2000</v>
      </c>
      <c r="U39" s="57">
        <v>2000</v>
      </c>
      <c r="V39" s="57">
        <v>2000</v>
      </c>
      <c r="X39" s="57">
        <v>2000</v>
      </c>
      <c r="Y39" s="31">
        <f t="shared" si="17"/>
        <v>500</v>
      </c>
      <c r="Z39" s="57">
        <v>2500</v>
      </c>
      <c r="AA39" s="45">
        <f t="shared" si="14"/>
        <v>0.25</v>
      </c>
      <c r="AC39" s="58"/>
      <c r="AD39" s="58"/>
      <c r="AF39" s="31"/>
    </row>
    <row r="40" spans="3:32" ht="15" customHeight="1" x14ac:dyDescent="0.2">
      <c r="C40" s="50" t="s">
        <v>82</v>
      </c>
      <c r="D40" s="50" t="s">
        <v>102</v>
      </c>
      <c r="E40" s="26" t="s">
        <v>18</v>
      </c>
      <c r="G40" s="50" t="s">
        <v>54</v>
      </c>
      <c r="J40" s="30">
        <v>9624</v>
      </c>
      <c r="K40" s="30">
        <v>10688</v>
      </c>
      <c r="L40" s="30">
        <v>9000</v>
      </c>
      <c r="M40" s="30">
        <v>8383.5</v>
      </c>
      <c r="O40" s="30">
        <v>9000</v>
      </c>
      <c r="P40" s="31">
        <v>1000</v>
      </c>
      <c r="Q40" s="57">
        <f t="shared" si="15"/>
        <v>10000</v>
      </c>
      <c r="R40" s="45">
        <f t="shared" si="13"/>
        <v>0.1111111111111111</v>
      </c>
      <c r="T40" s="57">
        <v>10000</v>
      </c>
      <c r="U40" s="57">
        <v>10000</v>
      </c>
      <c r="V40" s="57">
        <v>10000</v>
      </c>
      <c r="X40" s="57">
        <v>10000</v>
      </c>
      <c r="Y40" s="31">
        <f t="shared" si="17"/>
        <v>0</v>
      </c>
      <c r="Z40" s="57">
        <v>10000</v>
      </c>
      <c r="AA40" s="45">
        <f t="shared" si="14"/>
        <v>0</v>
      </c>
      <c r="AC40" s="58"/>
      <c r="AD40" s="58"/>
      <c r="AF40" s="31"/>
    </row>
    <row r="41" spans="3:32" ht="15" customHeight="1" x14ac:dyDescent="0.2">
      <c r="C41" s="50" t="s">
        <v>82</v>
      </c>
      <c r="D41" s="50" t="s">
        <v>103</v>
      </c>
      <c r="E41" s="26" t="s">
        <v>18</v>
      </c>
      <c r="G41" s="50" t="s">
        <v>55</v>
      </c>
      <c r="J41" s="30">
        <v>0</v>
      </c>
      <c r="K41" s="30">
        <v>0</v>
      </c>
      <c r="L41" s="30">
        <v>50000</v>
      </c>
      <c r="M41" s="30">
        <v>47678.51</v>
      </c>
      <c r="O41" s="30">
        <v>0</v>
      </c>
      <c r="P41" s="31">
        <v>0</v>
      </c>
      <c r="Q41" s="57">
        <f t="shared" si="15"/>
        <v>0</v>
      </c>
      <c r="R41" s="45" t="str">
        <f t="shared" si="13"/>
        <v xml:space="preserve"> </v>
      </c>
      <c r="T41" s="57">
        <v>0</v>
      </c>
      <c r="U41" s="57">
        <v>0</v>
      </c>
      <c r="V41" s="57">
        <v>0</v>
      </c>
      <c r="X41" s="57">
        <v>0</v>
      </c>
      <c r="Y41" s="31">
        <f t="shared" si="17"/>
        <v>0</v>
      </c>
      <c r="Z41" s="57">
        <v>0</v>
      </c>
      <c r="AA41" s="45" t="str">
        <f t="shared" si="14"/>
        <v xml:space="preserve"> </v>
      </c>
      <c r="AC41" s="58"/>
      <c r="AD41" s="58"/>
      <c r="AF41" s="31"/>
    </row>
    <row r="42" spans="3:32" ht="15" customHeight="1" x14ac:dyDescent="0.2">
      <c r="C42" s="50" t="s">
        <v>82</v>
      </c>
      <c r="D42" s="50" t="s">
        <v>104</v>
      </c>
      <c r="E42" s="26" t="s">
        <v>18</v>
      </c>
      <c r="G42" s="50" t="s">
        <v>56</v>
      </c>
      <c r="J42" s="30">
        <v>15496.3</v>
      </c>
      <c r="K42" s="30">
        <v>11886.1</v>
      </c>
      <c r="L42" s="30">
        <v>22000</v>
      </c>
      <c r="M42" s="30">
        <v>17048.96</v>
      </c>
      <c r="O42" s="30">
        <v>22000</v>
      </c>
      <c r="P42" s="31">
        <v>0</v>
      </c>
      <c r="Q42" s="57">
        <f t="shared" si="15"/>
        <v>22000</v>
      </c>
      <c r="R42" s="45">
        <f t="shared" si="13"/>
        <v>0</v>
      </c>
      <c r="T42" s="57">
        <v>22000</v>
      </c>
      <c r="U42" s="57">
        <v>22000</v>
      </c>
      <c r="V42" s="57">
        <v>22000</v>
      </c>
      <c r="X42" s="57">
        <v>22000</v>
      </c>
      <c r="Y42" s="31">
        <f t="shared" si="17"/>
        <v>-1000</v>
      </c>
      <c r="Z42" s="57">
        <v>21000</v>
      </c>
      <c r="AA42" s="45">
        <f t="shared" si="14"/>
        <v>-4.5454545454545456E-2</v>
      </c>
      <c r="AC42" s="58"/>
      <c r="AD42" s="58"/>
      <c r="AF42" s="31"/>
    </row>
    <row r="43" spans="3:32" ht="15" customHeight="1" x14ac:dyDescent="0.2">
      <c r="C43" s="50" t="s">
        <v>82</v>
      </c>
      <c r="D43" s="50" t="s">
        <v>105</v>
      </c>
      <c r="E43" s="26" t="s">
        <v>18</v>
      </c>
      <c r="G43" s="50" t="s">
        <v>57</v>
      </c>
      <c r="J43" s="30">
        <v>2533.4899999999998</v>
      </c>
      <c r="K43" s="30">
        <v>4742.0200000000004</v>
      </c>
      <c r="L43" s="30">
        <v>4500</v>
      </c>
      <c r="M43" s="30">
        <v>4602.76</v>
      </c>
      <c r="O43" s="30">
        <v>4500</v>
      </c>
      <c r="P43" s="31">
        <v>500</v>
      </c>
      <c r="Q43" s="57">
        <f t="shared" si="15"/>
        <v>5000</v>
      </c>
      <c r="R43" s="45">
        <f t="shared" si="13"/>
        <v>0.1111111111111111</v>
      </c>
      <c r="T43" s="57">
        <v>5000</v>
      </c>
      <c r="U43" s="57">
        <v>5000</v>
      </c>
      <c r="V43" s="57">
        <v>5000</v>
      </c>
      <c r="X43" s="57">
        <v>5000</v>
      </c>
      <c r="Y43" s="31">
        <f t="shared" si="17"/>
        <v>0</v>
      </c>
      <c r="Z43" s="57">
        <v>5000</v>
      </c>
      <c r="AA43" s="45">
        <f t="shared" si="14"/>
        <v>0</v>
      </c>
      <c r="AC43" s="58"/>
      <c r="AD43" s="58"/>
      <c r="AF43" s="31"/>
    </row>
    <row r="44" spans="3:32" ht="15" customHeight="1" x14ac:dyDescent="0.2">
      <c r="C44" s="50" t="s">
        <v>82</v>
      </c>
      <c r="D44" s="50" t="s">
        <v>106</v>
      </c>
      <c r="E44" s="26" t="s">
        <v>18</v>
      </c>
      <c r="G44" s="50" t="s">
        <v>58</v>
      </c>
      <c r="J44" s="30">
        <v>6025.93</v>
      </c>
      <c r="K44" s="30">
        <v>5281.97</v>
      </c>
      <c r="L44" s="30">
        <v>6750</v>
      </c>
      <c r="M44" s="30">
        <v>6141.78</v>
      </c>
      <c r="O44" s="30">
        <v>6750</v>
      </c>
      <c r="P44" s="31">
        <v>50</v>
      </c>
      <c r="Q44" s="57">
        <f t="shared" si="15"/>
        <v>6800</v>
      </c>
      <c r="R44" s="45">
        <f t="shared" si="13"/>
        <v>7.4074074074074077E-3</v>
      </c>
      <c r="T44" s="57">
        <v>6800</v>
      </c>
      <c r="U44" s="57">
        <v>6800</v>
      </c>
      <c r="V44" s="57">
        <v>6800</v>
      </c>
      <c r="X44" s="57">
        <v>6800</v>
      </c>
      <c r="Y44" s="31">
        <f t="shared" si="17"/>
        <v>0</v>
      </c>
      <c r="Z44" s="57">
        <v>6800</v>
      </c>
      <c r="AA44" s="45">
        <f t="shared" si="14"/>
        <v>0</v>
      </c>
      <c r="AC44" s="58"/>
      <c r="AD44" s="58"/>
      <c r="AF44" s="31"/>
    </row>
    <row r="45" spans="3:32" ht="15" customHeight="1" x14ac:dyDescent="0.2">
      <c r="C45" s="50" t="s">
        <v>82</v>
      </c>
      <c r="D45" s="50" t="s">
        <v>107</v>
      </c>
      <c r="E45" s="26" t="s">
        <v>18</v>
      </c>
      <c r="G45" s="50" t="s">
        <v>59</v>
      </c>
      <c r="J45" s="30">
        <v>3149.44</v>
      </c>
      <c r="K45" s="30">
        <v>867.12</v>
      </c>
      <c r="L45" s="30">
        <v>1800</v>
      </c>
      <c r="M45" s="30">
        <v>1376.59</v>
      </c>
      <c r="O45" s="30">
        <v>1800</v>
      </c>
      <c r="P45" s="31">
        <v>0</v>
      </c>
      <c r="Q45" s="57">
        <f t="shared" si="15"/>
        <v>1800</v>
      </c>
      <c r="R45" s="45">
        <f t="shared" si="13"/>
        <v>0</v>
      </c>
      <c r="T45" s="57">
        <v>1800</v>
      </c>
      <c r="U45" s="57">
        <v>1800</v>
      </c>
      <c r="V45" s="57">
        <v>1800</v>
      </c>
      <c r="X45" s="57">
        <v>1800</v>
      </c>
      <c r="Y45" s="31">
        <f t="shared" si="17"/>
        <v>-300</v>
      </c>
      <c r="Z45" s="57">
        <v>1500</v>
      </c>
      <c r="AA45" s="45">
        <f t="shared" si="14"/>
        <v>-0.16666666666666666</v>
      </c>
      <c r="AC45" s="58"/>
      <c r="AD45" s="58"/>
      <c r="AF45" s="31"/>
    </row>
    <row r="46" spans="3:32" ht="15" customHeight="1" x14ac:dyDescent="0.2">
      <c r="C46" s="50" t="s">
        <v>82</v>
      </c>
      <c r="D46" s="50" t="s">
        <v>108</v>
      </c>
      <c r="E46" s="26" t="s">
        <v>18</v>
      </c>
      <c r="G46" s="50" t="s">
        <v>60</v>
      </c>
      <c r="J46" s="30">
        <v>1178.98</v>
      </c>
      <c r="K46" s="30">
        <v>1241.05</v>
      </c>
      <c r="L46" s="30">
        <v>1500</v>
      </c>
      <c r="M46" s="30">
        <v>1180.5</v>
      </c>
      <c r="O46" s="30">
        <v>1500</v>
      </c>
      <c r="P46" s="31">
        <v>0</v>
      </c>
      <c r="Q46" s="57">
        <f t="shared" si="15"/>
        <v>1500</v>
      </c>
      <c r="R46" s="45">
        <f t="shared" si="13"/>
        <v>0</v>
      </c>
      <c r="T46" s="57">
        <v>1500</v>
      </c>
      <c r="U46" s="57">
        <v>1500</v>
      </c>
      <c r="V46" s="57">
        <v>1500</v>
      </c>
      <c r="X46" s="57">
        <v>1500</v>
      </c>
      <c r="Y46" s="31">
        <f t="shared" si="17"/>
        <v>0</v>
      </c>
      <c r="Z46" s="57">
        <v>1500</v>
      </c>
      <c r="AA46" s="45">
        <f t="shared" si="14"/>
        <v>0</v>
      </c>
      <c r="AC46" s="58"/>
      <c r="AD46" s="58"/>
      <c r="AF46" s="31"/>
    </row>
    <row r="47" spans="3:32" ht="15" customHeight="1" x14ac:dyDescent="0.2">
      <c r="C47" s="50" t="s">
        <v>82</v>
      </c>
      <c r="D47" s="50" t="s">
        <v>109</v>
      </c>
      <c r="E47" s="26" t="s">
        <v>18</v>
      </c>
      <c r="G47" s="50" t="s">
        <v>61</v>
      </c>
      <c r="J47" s="30">
        <v>1427.84</v>
      </c>
      <c r="K47" s="30">
        <v>1359.14</v>
      </c>
      <c r="L47" s="30">
        <v>1800</v>
      </c>
      <c r="M47" s="30">
        <v>1537.43</v>
      </c>
      <c r="O47" s="30">
        <v>1800</v>
      </c>
      <c r="P47" s="31">
        <v>200</v>
      </c>
      <c r="Q47" s="57">
        <f t="shared" si="15"/>
        <v>2000</v>
      </c>
      <c r="R47" s="45">
        <f t="shared" si="13"/>
        <v>0.1111111111111111</v>
      </c>
      <c r="T47" s="57">
        <v>2000</v>
      </c>
      <c r="U47" s="57">
        <v>2000</v>
      </c>
      <c r="V47" s="57">
        <v>2000</v>
      </c>
      <c r="X47" s="57">
        <v>2000</v>
      </c>
      <c r="Y47" s="31">
        <f t="shared" si="17"/>
        <v>-200</v>
      </c>
      <c r="Z47" s="57">
        <v>1800</v>
      </c>
      <c r="AA47" s="45">
        <f t="shared" si="14"/>
        <v>-0.1</v>
      </c>
      <c r="AC47" s="58"/>
      <c r="AD47" s="58"/>
      <c r="AF47" s="31"/>
    </row>
    <row r="48" spans="3:32" ht="15" customHeight="1" x14ac:dyDescent="0.2">
      <c r="C48" s="50" t="s">
        <v>82</v>
      </c>
      <c r="D48" s="50" t="s">
        <v>110</v>
      </c>
      <c r="E48" s="26" t="s">
        <v>18</v>
      </c>
      <c r="G48" s="50" t="s">
        <v>62</v>
      </c>
      <c r="J48" s="30">
        <v>444.75</v>
      </c>
      <c r="K48" s="30">
        <v>87.5</v>
      </c>
      <c r="L48" s="30">
        <v>500</v>
      </c>
      <c r="M48" s="30">
        <v>87.5</v>
      </c>
      <c r="O48" s="30">
        <v>500</v>
      </c>
      <c r="P48" s="31">
        <v>0</v>
      </c>
      <c r="Q48" s="57">
        <f t="shared" si="15"/>
        <v>500</v>
      </c>
      <c r="R48" s="45">
        <f t="shared" si="13"/>
        <v>0</v>
      </c>
      <c r="T48" s="57">
        <v>500</v>
      </c>
      <c r="U48" s="57">
        <v>500</v>
      </c>
      <c r="V48" s="57">
        <v>500</v>
      </c>
      <c r="X48" s="57">
        <v>500</v>
      </c>
      <c r="Y48" s="31">
        <f t="shared" si="17"/>
        <v>0</v>
      </c>
      <c r="Z48" s="57">
        <v>500</v>
      </c>
      <c r="AA48" s="45">
        <f t="shared" si="14"/>
        <v>0</v>
      </c>
      <c r="AC48" s="58"/>
      <c r="AD48" s="58"/>
      <c r="AF48" s="31"/>
    </row>
    <row r="49" spans="3:32" ht="15" customHeight="1" x14ac:dyDescent="0.2">
      <c r="C49" s="50" t="s">
        <v>82</v>
      </c>
      <c r="D49" s="50" t="s">
        <v>111</v>
      </c>
      <c r="E49" s="26" t="s">
        <v>18</v>
      </c>
      <c r="G49" s="50" t="s">
        <v>63</v>
      </c>
      <c r="J49" s="30">
        <v>0</v>
      </c>
      <c r="K49" s="30">
        <v>0</v>
      </c>
      <c r="L49" s="30">
        <v>2000</v>
      </c>
      <c r="M49" s="30">
        <v>0</v>
      </c>
      <c r="O49" s="30">
        <v>2000</v>
      </c>
      <c r="P49" s="31">
        <v>0</v>
      </c>
      <c r="Q49" s="57">
        <f t="shared" si="15"/>
        <v>2000</v>
      </c>
      <c r="R49" s="45">
        <f t="shared" si="13"/>
        <v>0</v>
      </c>
      <c r="T49" s="57">
        <v>2000</v>
      </c>
      <c r="U49" s="57">
        <v>2000</v>
      </c>
      <c r="V49" s="57">
        <v>2000</v>
      </c>
      <c r="X49" s="57">
        <v>2000</v>
      </c>
      <c r="Y49" s="31">
        <f t="shared" si="17"/>
        <v>0</v>
      </c>
      <c r="Z49" s="57">
        <v>2000</v>
      </c>
      <c r="AA49" s="45">
        <f t="shared" si="14"/>
        <v>0</v>
      </c>
      <c r="AC49" s="58"/>
      <c r="AD49" s="58"/>
      <c r="AF49" s="31"/>
    </row>
    <row r="50" spans="3:32" ht="15" customHeight="1" x14ac:dyDescent="0.2">
      <c r="C50" s="50" t="s">
        <v>82</v>
      </c>
      <c r="D50" s="50" t="s">
        <v>112</v>
      </c>
      <c r="E50" s="26" t="s">
        <v>18</v>
      </c>
      <c r="G50" s="50" t="s">
        <v>64</v>
      </c>
      <c r="J50" s="30">
        <v>3759</v>
      </c>
      <c r="K50" s="30">
        <v>1575</v>
      </c>
      <c r="L50" s="30">
        <v>2000</v>
      </c>
      <c r="M50" s="30">
        <v>1176</v>
      </c>
      <c r="O50" s="30">
        <v>2000</v>
      </c>
      <c r="P50" s="31">
        <v>500</v>
      </c>
      <c r="Q50" s="57">
        <f t="shared" si="15"/>
        <v>2500</v>
      </c>
      <c r="R50" s="45">
        <f t="shared" si="13"/>
        <v>0.25</v>
      </c>
      <c r="T50" s="57">
        <v>2500</v>
      </c>
      <c r="U50" s="57">
        <v>2500</v>
      </c>
      <c r="V50" s="57">
        <v>2500</v>
      </c>
      <c r="X50" s="57">
        <v>2500</v>
      </c>
      <c r="Y50" s="31">
        <f t="shared" si="17"/>
        <v>-500</v>
      </c>
      <c r="Z50" s="57">
        <v>2000</v>
      </c>
      <c r="AA50" s="45">
        <f t="shared" si="14"/>
        <v>-0.2</v>
      </c>
      <c r="AC50" s="58"/>
      <c r="AD50" s="58"/>
      <c r="AF50" s="31"/>
    </row>
    <row r="51" spans="3:32" ht="15" customHeight="1" x14ac:dyDescent="0.2">
      <c r="C51" s="50" t="s">
        <v>82</v>
      </c>
      <c r="D51" s="50" t="s">
        <v>113</v>
      </c>
      <c r="E51" s="26" t="s">
        <v>18</v>
      </c>
      <c r="G51" s="50" t="s">
        <v>65</v>
      </c>
      <c r="J51" s="30">
        <v>5300</v>
      </c>
      <c r="K51" s="30">
        <v>3595.94</v>
      </c>
      <c r="L51" s="30">
        <v>6500</v>
      </c>
      <c r="M51" s="30">
        <v>5200</v>
      </c>
      <c r="O51" s="30">
        <v>6500</v>
      </c>
      <c r="P51" s="31">
        <v>-500</v>
      </c>
      <c r="Q51" s="57">
        <f t="shared" si="15"/>
        <v>6000</v>
      </c>
      <c r="R51" s="45">
        <f t="shared" si="13"/>
        <v>-7.6923076923076927E-2</v>
      </c>
      <c r="T51" s="57">
        <v>6000</v>
      </c>
      <c r="U51" s="57">
        <v>6000</v>
      </c>
      <c r="V51" s="57">
        <v>6000</v>
      </c>
      <c r="X51" s="57">
        <v>6000</v>
      </c>
      <c r="Y51" s="31">
        <f t="shared" si="17"/>
        <v>-500</v>
      </c>
      <c r="Z51" s="57">
        <v>5500</v>
      </c>
      <c r="AA51" s="45">
        <f t="shared" si="14"/>
        <v>-8.3333333333333329E-2</v>
      </c>
      <c r="AC51" s="58"/>
      <c r="AD51" s="58"/>
      <c r="AF51" s="31"/>
    </row>
    <row r="52" spans="3:32" ht="15" customHeight="1" x14ac:dyDescent="0.2">
      <c r="C52" s="50" t="s">
        <v>82</v>
      </c>
      <c r="D52" s="50" t="s">
        <v>114</v>
      </c>
      <c r="E52" s="26" t="s">
        <v>18</v>
      </c>
      <c r="G52" s="50" t="s">
        <v>66</v>
      </c>
      <c r="J52" s="30">
        <v>1868.1</v>
      </c>
      <c r="K52" s="30">
        <v>5234.1899999999996</v>
      </c>
      <c r="L52" s="30">
        <v>3100</v>
      </c>
      <c r="M52" s="30">
        <v>3714.34</v>
      </c>
      <c r="O52" s="30">
        <v>3100</v>
      </c>
      <c r="P52" s="31">
        <v>100</v>
      </c>
      <c r="Q52" s="57">
        <f t="shared" si="15"/>
        <v>3200</v>
      </c>
      <c r="R52" s="45">
        <f t="shared" si="13"/>
        <v>3.2258064516129031E-2</v>
      </c>
      <c r="T52" s="57">
        <v>3200</v>
      </c>
      <c r="U52" s="57">
        <v>3200</v>
      </c>
      <c r="V52" s="57">
        <v>3200</v>
      </c>
      <c r="X52" s="57">
        <v>3200</v>
      </c>
      <c r="Y52" s="31">
        <f t="shared" si="17"/>
        <v>300</v>
      </c>
      <c r="Z52" s="57">
        <v>3500</v>
      </c>
      <c r="AA52" s="45">
        <f t="shared" si="14"/>
        <v>9.375E-2</v>
      </c>
      <c r="AC52" s="58"/>
      <c r="AD52" s="58"/>
      <c r="AF52" s="31"/>
    </row>
    <row r="53" spans="3:32" ht="15" customHeight="1" x14ac:dyDescent="0.2">
      <c r="C53" s="50" t="s">
        <v>82</v>
      </c>
      <c r="D53" s="50" t="s">
        <v>115</v>
      </c>
      <c r="E53" s="26" t="s">
        <v>18</v>
      </c>
      <c r="G53" s="50" t="s">
        <v>67</v>
      </c>
      <c r="J53" s="30">
        <v>6374.92</v>
      </c>
      <c r="K53" s="30">
        <v>4944.34</v>
      </c>
      <c r="L53" s="30">
        <v>6500</v>
      </c>
      <c r="M53" s="30">
        <v>8787.41</v>
      </c>
      <c r="O53" s="30">
        <v>6500</v>
      </c>
      <c r="P53" s="31">
        <v>300</v>
      </c>
      <c r="Q53" s="57">
        <f t="shared" si="15"/>
        <v>6800</v>
      </c>
      <c r="R53" s="45">
        <f t="shared" si="13"/>
        <v>4.6153846153846156E-2</v>
      </c>
      <c r="T53" s="57">
        <v>6800</v>
      </c>
      <c r="U53" s="57">
        <v>6800</v>
      </c>
      <c r="V53" s="57">
        <v>6800</v>
      </c>
      <c r="X53" s="57">
        <v>6800</v>
      </c>
      <c r="Y53" s="31">
        <f t="shared" si="17"/>
        <v>700</v>
      </c>
      <c r="Z53" s="57">
        <v>7500</v>
      </c>
      <c r="AA53" s="45">
        <f t="shared" si="14"/>
        <v>0.10294117647058823</v>
      </c>
      <c r="AC53" s="58"/>
      <c r="AD53" s="58"/>
      <c r="AF53" s="31"/>
    </row>
    <row r="54" spans="3:32" ht="15" customHeight="1" x14ac:dyDescent="0.2">
      <c r="C54" s="50" t="s">
        <v>82</v>
      </c>
      <c r="D54" s="50" t="s">
        <v>116</v>
      </c>
      <c r="E54" s="26" t="s">
        <v>18</v>
      </c>
      <c r="G54" s="50" t="s">
        <v>68</v>
      </c>
      <c r="J54" s="30">
        <v>0</v>
      </c>
      <c r="K54" s="30">
        <v>0</v>
      </c>
      <c r="L54" s="30">
        <v>1500</v>
      </c>
      <c r="M54" s="30">
        <v>0</v>
      </c>
      <c r="O54" s="30">
        <v>1500</v>
      </c>
      <c r="P54" s="31">
        <v>0</v>
      </c>
      <c r="Q54" s="57">
        <f t="shared" si="15"/>
        <v>1500</v>
      </c>
      <c r="R54" s="45">
        <f t="shared" si="13"/>
        <v>0</v>
      </c>
      <c r="T54" s="57">
        <v>1500</v>
      </c>
      <c r="U54" s="57">
        <v>1500</v>
      </c>
      <c r="V54" s="57">
        <v>1500</v>
      </c>
      <c r="X54" s="57">
        <v>1500</v>
      </c>
      <c r="Y54" s="31">
        <f t="shared" si="17"/>
        <v>0</v>
      </c>
      <c r="Z54" s="57">
        <v>1500</v>
      </c>
      <c r="AA54" s="45">
        <f t="shared" si="14"/>
        <v>0</v>
      </c>
      <c r="AC54" s="58"/>
      <c r="AD54" s="58"/>
      <c r="AF54" s="31"/>
    </row>
    <row r="55" spans="3:32" ht="15" customHeight="1" x14ac:dyDescent="0.2">
      <c r="C55" s="50" t="s">
        <v>82</v>
      </c>
      <c r="D55" s="50" t="s">
        <v>117</v>
      </c>
      <c r="E55" s="26" t="s">
        <v>18</v>
      </c>
      <c r="G55" s="50" t="s">
        <v>69</v>
      </c>
      <c r="J55" s="30">
        <v>625.14</v>
      </c>
      <c r="K55" s="30">
        <v>335.21</v>
      </c>
      <c r="L55" s="30">
        <v>650</v>
      </c>
      <c r="M55" s="30">
        <v>255.17</v>
      </c>
      <c r="O55" s="30">
        <v>650</v>
      </c>
      <c r="P55" s="31">
        <v>0</v>
      </c>
      <c r="Q55" s="57">
        <f t="shared" si="15"/>
        <v>650</v>
      </c>
      <c r="R55" s="45">
        <f t="shared" si="13"/>
        <v>0</v>
      </c>
      <c r="T55" s="57">
        <v>650</v>
      </c>
      <c r="U55" s="57">
        <v>650</v>
      </c>
      <c r="V55" s="57">
        <v>650</v>
      </c>
      <c r="X55" s="57">
        <v>650</v>
      </c>
      <c r="Y55" s="31">
        <f t="shared" si="17"/>
        <v>-200</v>
      </c>
      <c r="Z55" s="57">
        <v>450</v>
      </c>
      <c r="AA55" s="45">
        <f t="shared" si="14"/>
        <v>-0.30769230769230771</v>
      </c>
      <c r="AC55" s="58"/>
      <c r="AD55" s="58"/>
      <c r="AF55" s="31"/>
    </row>
    <row r="56" spans="3:32" ht="15" customHeight="1" x14ac:dyDescent="0.2">
      <c r="C56" s="50" t="s">
        <v>82</v>
      </c>
      <c r="D56" s="50" t="s">
        <v>118</v>
      </c>
      <c r="E56" s="26" t="s">
        <v>18</v>
      </c>
      <c r="G56" s="50" t="s">
        <v>70</v>
      </c>
      <c r="J56" s="30">
        <v>1095.43</v>
      </c>
      <c r="K56" s="30">
        <v>2370.1</v>
      </c>
      <c r="L56" s="30">
        <v>2000</v>
      </c>
      <c r="M56" s="30">
        <v>649.24</v>
      </c>
      <c r="O56" s="30">
        <v>2000</v>
      </c>
      <c r="P56" s="31">
        <v>0</v>
      </c>
      <c r="Q56" s="57">
        <f t="shared" si="15"/>
        <v>2000</v>
      </c>
      <c r="R56" s="45">
        <f t="shared" si="13"/>
        <v>0</v>
      </c>
      <c r="T56" s="57">
        <v>2000</v>
      </c>
      <c r="U56" s="57">
        <v>2000</v>
      </c>
      <c r="V56" s="57">
        <v>2000</v>
      </c>
      <c r="X56" s="57">
        <v>2000</v>
      </c>
      <c r="Y56" s="31">
        <f t="shared" si="17"/>
        <v>0</v>
      </c>
      <c r="Z56" s="57">
        <v>2000</v>
      </c>
      <c r="AA56" s="45">
        <f t="shared" si="14"/>
        <v>0</v>
      </c>
      <c r="AC56" s="58"/>
      <c r="AD56" s="58"/>
      <c r="AF56" s="31"/>
    </row>
    <row r="57" spans="3:32" ht="15" customHeight="1" x14ac:dyDescent="0.2">
      <c r="C57" s="50" t="s">
        <v>82</v>
      </c>
      <c r="D57" s="50" t="s">
        <v>119</v>
      </c>
      <c r="E57" s="26" t="s">
        <v>18</v>
      </c>
      <c r="G57" s="50" t="s">
        <v>71</v>
      </c>
      <c r="J57" s="30">
        <v>24106.77</v>
      </c>
      <c r="K57" s="30">
        <v>18334.650000000001</v>
      </c>
      <c r="L57" s="30">
        <v>15000</v>
      </c>
      <c r="M57" s="30">
        <v>37428.33</v>
      </c>
      <c r="O57" s="30">
        <v>15000</v>
      </c>
      <c r="P57" s="31">
        <v>1000</v>
      </c>
      <c r="Q57" s="57">
        <f t="shared" si="15"/>
        <v>16000</v>
      </c>
      <c r="R57" s="45">
        <f t="shared" si="13"/>
        <v>6.6666666666666666E-2</v>
      </c>
      <c r="T57" s="57">
        <v>16000</v>
      </c>
      <c r="U57" s="57">
        <v>16000</v>
      </c>
      <c r="V57" s="57">
        <v>16000</v>
      </c>
      <c r="X57" s="57">
        <v>16000</v>
      </c>
      <c r="Y57" s="31">
        <f t="shared" si="17"/>
        <v>2000</v>
      </c>
      <c r="Z57" s="57">
        <v>18000</v>
      </c>
      <c r="AA57" s="45">
        <f t="shared" si="14"/>
        <v>0.125</v>
      </c>
      <c r="AC57" s="58"/>
      <c r="AD57" s="58"/>
      <c r="AF57" s="31"/>
    </row>
    <row r="58" spans="3:32" ht="15" customHeight="1" x14ac:dyDescent="0.2">
      <c r="C58" s="50" t="s">
        <v>82</v>
      </c>
      <c r="D58" s="50" t="s">
        <v>120</v>
      </c>
      <c r="E58" s="26" t="s">
        <v>18</v>
      </c>
      <c r="G58" s="50" t="s">
        <v>72</v>
      </c>
      <c r="J58" s="30">
        <v>4785.8</v>
      </c>
      <c r="K58" s="30">
        <v>4243.1400000000003</v>
      </c>
      <c r="L58" s="30">
        <v>15000</v>
      </c>
      <c r="M58" s="30">
        <v>16306.67</v>
      </c>
      <c r="O58" s="30">
        <v>15000</v>
      </c>
      <c r="P58" s="31">
        <v>15000</v>
      </c>
      <c r="Q58" s="57">
        <f t="shared" si="15"/>
        <v>30000</v>
      </c>
      <c r="R58" s="45">
        <f t="shared" si="13"/>
        <v>1</v>
      </c>
      <c r="T58" s="57">
        <v>30000</v>
      </c>
      <c r="U58" s="57">
        <v>30000</v>
      </c>
      <c r="V58" s="57">
        <v>30000</v>
      </c>
      <c r="X58" s="57">
        <v>30000</v>
      </c>
      <c r="Y58" s="31">
        <f t="shared" si="17"/>
        <v>0</v>
      </c>
      <c r="Z58" s="57">
        <v>30000</v>
      </c>
      <c r="AA58" s="45">
        <f t="shared" si="14"/>
        <v>0</v>
      </c>
      <c r="AC58" s="58"/>
      <c r="AD58" s="58"/>
      <c r="AF58" s="31"/>
    </row>
    <row r="59" spans="3:32" ht="15" customHeight="1" x14ac:dyDescent="0.2">
      <c r="C59" s="50" t="s">
        <v>82</v>
      </c>
      <c r="D59" s="50" t="s">
        <v>121</v>
      </c>
      <c r="E59" s="26" t="s">
        <v>18</v>
      </c>
      <c r="G59" s="50" t="s">
        <v>73</v>
      </c>
      <c r="J59" s="30">
        <v>54886.85</v>
      </c>
      <c r="K59" s="30">
        <v>69464.23</v>
      </c>
      <c r="L59" s="30">
        <v>67500</v>
      </c>
      <c r="M59" s="30">
        <v>63864.57</v>
      </c>
      <c r="O59" s="30">
        <v>67500</v>
      </c>
      <c r="P59" s="31">
        <v>7500</v>
      </c>
      <c r="Q59" s="57">
        <f t="shared" si="15"/>
        <v>75000</v>
      </c>
      <c r="R59" s="45">
        <f t="shared" si="13"/>
        <v>0.1111111111111111</v>
      </c>
      <c r="T59" s="57">
        <v>75000</v>
      </c>
      <c r="U59" s="57">
        <v>75000</v>
      </c>
      <c r="V59" s="57">
        <v>75000</v>
      </c>
      <c r="X59" s="57">
        <v>75000</v>
      </c>
      <c r="Y59" s="31">
        <f t="shared" si="17"/>
        <v>0</v>
      </c>
      <c r="Z59" s="57">
        <v>75000</v>
      </c>
      <c r="AA59" s="45">
        <f t="shared" si="14"/>
        <v>0</v>
      </c>
      <c r="AC59" s="58"/>
      <c r="AD59" s="58"/>
      <c r="AF59" s="31"/>
    </row>
    <row r="60" spans="3:32" ht="15" customHeight="1" x14ac:dyDescent="0.2">
      <c r="C60" s="50" t="s">
        <v>82</v>
      </c>
      <c r="D60" s="50" t="s">
        <v>122</v>
      </c>
      <c r="E60" s="26" t="s">
        <v>18</v>
      </c>
      <c r="G60" s="50" t="s">
        <v>74</v>
      </c>
      <c r="J60" s="30">
        <v>331.55</v>
      </c>
      <c r="K60" s="30">
        <v>3573.56</v>
      </c>
      <c r="L60" s="30">
        <v>1500</v>
      </c>
      <c r="M60" s="30">
        <v>0</v>
      </c>
      <c r="O60" s="30">
        <v>1500</v>
      </c>
      <c r="P60" s="31">
        <v>0</v>
      </c>
      <c r="Q60" s="57">
        <f t="shared" si="15"/>
        <v>1500</v>
      </c>
      <c r="R60" s="45">
        <f t="shared" si="13"/>
        <v>0</v>
      </c>
      <c r="T60" s="57">
        <v>1500</v>
      </c>
      <c r="U60" s="57">
        <v>1500</v>
      </c>
      <c r="V60" s="57">
        <v>1500</v>
      </c>
      <c r="X60" s="57">
        <v>1500</v>
      </c>
      <c r="Y60" s="31">
        <f t="shared" si="17"/>
        <v>0</v>
      </c>
      <c r="Z60" s="57">
        <v>1500</v>
      </c>
      <c r="AA60" s="45">
        <f t="shared" si="14"/>
        <v>0</v>
      </c>
      <c r="AC60" s="58"/>
      <c r="AD60" s="58"/>
      <c r="AF60" s="31"/>
    </row>
    <row r="61" spans="3:32" ht="15" customHeight="1" x14ac:dyDescent="0.2">
      <c r="C61" s="50" t="s">
        <v>82</v>
      </c>
      <c r="D61" s="50" t="s">
        <v>123</v>
      </c>
      <c r="E61" s="26" t="s">
        <v>18</v>
      </c>
      <c r="G61" s="50" t="s">
        <v>75</v>
      </c>
      <c r="J61" s="30">
        <v>6812</v>
      </c>
      <c r="K61" s="30">
        <v>7045.02</v>
      </c>
      <c r="L61" s="30">
        <v>4500</v>
      </c>
      <c r="M61" s="30">
        <v>5567.97</v>
      </c>
      <c r="O61" s="30">
        <v>4500</v>
      </c>
      <c r="P61" s="31">
        <v>500</v>
      </c>
      <c r="Q61" s="57">
        <f t="shared" si="15"/>
        <v>5000</v>
      </c>
      <c r="R61" s="45">
        <f t="shared" si="13"/>
        <v>0.1111111111111111</v>
      </c>
      <c r="T61" s="57">
        <v>5000</v>
      </c>
      <c r="U61" s="57">
        <v>5000</v>
      </c>
      <c r="V61" s="57">
        <v>5000</v>
      </c>
      <c r="X61" s="57">
        <v>5000</v>
      </c>
      <c r="Y61" s="31">
        <f t="shared" si="17"/>
        <v>0</v>
      </c>
      <c r="Z61" s="57">
        <v>5000</v>
      </c>
      <c r="AA61" s="45">
        <f t="shared" si="14"/>
        <v>0</v>
      </c>
      <c r="AC61" s="58"/>
      <c r="AD61" s="58"/>
      <c r="AF61" s="31"/>
    </row>
    <row r="62" spans="3:32" ht="15" customHeight="1" x14ac:dyDescent="0.2">
      <c r="C62" s="50" t="s">
        <v>82</v>
      </c>
      <c r="D62" s="50" t="s">
        <v>124</v>
      </c>
      <c r="E62" s="26" t="s">
        <v>18</v>
      </c>
      <c r="G62" s="50" t="s">
        <v>76</v>
      </c>
      <c r="J62" s="30">
        <v>0</v>
      </c>
      <c r="K62" s="30">
        <v>0</v>
      </c>
      <c r="L62" s="30">
        <v>0</v>
      </c>
      <c r="M62" s="30">
        <v>0</v>
      </c>
      <c r="O62" s="30">
        <v>0</v>
      </c>
      <c r="P62" s="31">
        <v>0</v>
      </c>
      <c r="Q62" s="57">
        <f t="shared" si="15"/>
        <v>0</v>
      </c>
      <c r="R62" s="45" t="str">
        <f t="shared" si="13"/>
        <v xml:space="preserve"> </v>
      </c>
      <c r="T62" s="57">
        <v>0</v>
      </c>
      <c r="U62" s="57">
        <v>0</v>
      </c>
      <c r="V62" s="57">
        <v>0</v>
      </c>
      <c r="X62" s="57">
        <v>0</v>
      </c>
      <c r="Y62" s="31">
        <f t="shared" si="17"/>
        <v>0</v>
      </c>
      <c r="Z62" s="57">
        <v>0</v>
      </c>
      <c r="AA62" s="45" t="str">
        <f t="shared" si="14"/>
        <v xml:space="preserve"> </v>
      </c>
      <c r="AC62" s="58"/>
      <c r="AD62" s="58"/>
      <c r="AF62" s="31"/>
    </row>
    <row r="63" spans="3:32" ht="15" customHeight="1" x14ac:dyDescent="0.2">
      <c r="C63" s="50" t="s">
        <v>82</v>
      </c>
      <c r="D63" s="50" t="s">
        <v>125</v>
      </c>
      <c r="E63" s="26" t="s">
        <v>18</v>
      </c>
      <c r="G63" s="50" t="s">
        <v>77</v>
      </c>
      <c r="J63" s="30">
        <v>3406.08</v>
      </c>
      <c r="K63" s="30">
        <v>4349.08</v>
      </c>
      <c r="L63" s="30">
        <v>3500</v>
      </c>
      <c r="M63" s="30">
        <v>3988.05</v>
      </c>
      <c r="O63" s="30">
        <v>3500</v>
      </c>
      <c r="P63" s="31">
        <v>500</v>
      </c>
      <c r="Q63" s="57">
        <f t="shared" si="15"/>
        <v>4000</v>
      </c>
      <c r="R63" s="45">
        <f t="shared" si="13"/>
        <v>0.14285714285714285</v>
      </c>
      <c r="T63" s="57">
        <v>4000</v>
      </c>
      <c r="U63" s="57">
        <v>4000</v>
      </c>
      <c r="V63" s="57">
        <v>4000</v>
      </c>
      <c r="X63" s="57">
        <v>4000</v>
      </c>
      <c r="Y63" s="31">
        <f t="shared" si="17"/>
        <v>-250</v>
      </c>
      <c r="Z63" s="57">
        <v>3750</v>
      </c>
      <c r="AA63" s="45">
        <f t="shared" si="14"/>
        <v>-6.25E-2</v>
      </c>
      <c r="AC63" s="58"/>
      <c r="AD63" s="58"/>
      <c r="AF63" s="31"/>
    </row>
    <row r="64" spans="3:32" ht="15" customHeight="1" x14ac:dyDescent="0.2">
      <c r="C64" s="50" t="s">
        <v>82</v>
      </c>
      <c r="D64" s="50" t="s">
        <v>126</v>
      </c>
      <c r="E64" s="26" t="s">
        <v>18</v>
      </c>
      <c r="G64" s="50" t="s">
        <v>78</v>
      </c>
      <c r="J64" s="30">
        <v>0</v>
      </c>
      <c r="K64" s="30">
        <v>0</v>
      </c>
      <c r="L64" s="30">
        <v>2000</v>
      </c>
      <c r="M64" s="30">
        <v>2000</v>
      </c>
      <c r="O64" s="30">
        <v>2000</v>
      </c>
      <c r="P64" s="31">
        <v>-2000</v>
      </c>
      <c r="Q64" s="57">
        <f t="shared" si="15"/>
        <v>0</v>
      </c>
      <c r="R64" s="45">
        <f t="shared" si="13"/>
        <v>-1</v>
      </c>
      <c r="T64" s="57">
        <v>0</v>
      </c>
      <c r="U64" s="57">
        <v>0</v>
      </c>
      <c r="V64" s="57">
        <v>0</v>
      </c>
      <c r="X64" s="57">
        <v>0</v>
      </c>
      <c r="Y64" s="31">
        <f t="shared" si="17"/>
        <v>0</v>
      </c>
      <c r="Z64" s="57">
        <v>0</v>
      </c>
      <c r="AA64" s="45" t="str">
        <f t="shared" si="14"/>
        <v xml:space="preserve"> </v>
      </c>
      <c r="AC64" s="58"/>
      <c r="AD64" s="58"/>
      <c r="AF64" s="31"/>
    </row>
    <row r="65" spans="1:34" ht="15" customHeight="1" x14ac:dyDescent="0.2">
      <c r="C65" s="50" t="s">
        <v>82</v>
      </c>
      <c r="D65" s="50" t="s">
        <v>127</v>
      </c>
      <c r="E65" s="26" t="s">
        <v>18</v>
      </c>
      <c r="G65" s="50" t="s">
        <v>79</v>
      </c>
      <c r="J65" s="30">
        <v>7546.5</v>
      </c>
      <c r="K65" s="30">
        <v>2708.33</v>
      </c>
      <c r="L65" s="30">
        <v>3500</v>
      </c>
      <c r="M65" s="30">
        <v>6089.98</v>
      </c>
      <c r="O65" s="30">
        <v>3500</v>
      </c>
      <c r="P65" s="31">
        <v>500</v>
      </c>
      <c r="Q65" s="57">
        <f t="shared" si="15"/>
        <v>4000</v>
      </c>
      <c r="R65" s="45">
        <f t="shared" si="13"/>
        <v>0.14285714285714285</v>
      </c>
      <c r="T65" s="57">
        <v>4000</v>
      </c>
      <c r="U65" s="57">
        <v>4000</v>
      </c>
      <c r="V65" s="57">
        <v>4000</v>
      </c>
      <c r="X65" s="57">
        <v>4000</v>
      </c>
      <c r="Y65" s="31">
        <f t="shared" si="17"/>
        <v>1000</v>
      </c>
      <c r="Z65" s="57">
        <v>5000</v>
      </c>
      <c r="AA65" s="45">
        <f t="shared" si="14"/>
        <v>0.25</v>
      </c>
      <c r="AC65" s="58"/>
      <c r="AD65" s="58"/>
      <c r="AF65" s="31"/>
    </row>
    <row r="66" spans="1:34" ht="15" customHeight="1" x14ac:dyDescent="0.2">
      <c r="C66" s="50" t="s">
        <v>82</v>
      </c>
      <c r="D66" s="50" t="s">
        <v>128</v>
      </c>
      <c r="E66" s="26" t="s">
        <v>18</v>
      </c>
      <c r="G66" s="50" t="s">
        <v>80</v>
      </c>
      <c r="J66" s="30">
        <v>4039.49</v>
      </c>
      <c r="K66" s="30">
        <v>3321.68</v>
      </c>
      <c r="L66" s="30">
        <v>4500</v>
      </c>
      <c r="M66" s="30">
        <v>1596.38</v>
      </c>
      <c r="O66" s="30">
        <v>4500</v>
      </c>
      <c r="P66" s="31">
        <v>500</v>
      </c>
      <c r="Q66" s="57">
        <f t="shared" si="15"/>
        <v>5000</v>
      </c>
      <c r="R66" s="45">
        <f t="shared" si="13"/>
        <v>0.1111111111111111</v>
      </c>
      <c r="T66" s="57">
        <v>5000</v>
      </c>
      <c r="U66" s="57">
        <v>5000</v>
      </c>
      <c r="V66" s="57">
        <v>5000</v>
      </c>
      <c r="X66" s="57">
        <v>5000</v>
      </c>
      <c r="Y66" s="31">
        <f t="shared" si="17"/>
        <v>0</v>
      </c>
      <c r="Z66" s="57">
        <v>5000</v>
      </c>
      <c r="AA66" s="45">
        <f t="shared" si="14"/>
        <v>0</v>
      </c>
      <c r="AC66" s="58"/>
      <c r="AD66" s="58"/>
      <c r="AF66" s="31"/>
    </row>
    <row r="67" spans="1:34" s="70" customFormat="1" ht="15" customHeight="1" x14ac:dyDescent="0.2">
      <c r="A67" s="69"/>
      <c r="C67" s="71" t="s">
        <v>82</v>
      </c>
      <c r="D67" s="71" t="s">
        <v>129</v>
      </c>
      <c r="E67" s="69" t="s">
        <v>18</v>
      </c>
      <c r="G67" s="71" t="s">
        <v>81</v>
      </c>
      <c r="H67" s="57"/>
      <c r="I67" s="57"/>
      <c r="J67" s="57">
        <v>4312.57</v>
      </c>
      <c r="K67" s="57">
        <v>1671.32</v>
      </c>
      <c r="L67" s="57">
        <v>4500</v>
      </c>
      <c r="M67" s="57">
        <v>9828.06</v>
      </c>
      <c r="O67" s="57">
        <v>4500</v>
      </c>
      <c r="P67" s="58">
        <v>500</v>
      </c>
      <c r="Q67" s="57">
        <f t="shared" ref="Q67" si="18">O67+P67</f>
        <v>5000</v>
      </c>
      <c r="R67" s="59">
        <f t="shared" ref="R67" si="19">IF(O67=0," ",(Q67-O67)/O67)</f>
        <v>0.1111111111111111</v>
      </c>
      <c r="T67" s="57">
        <v>5000</v>
      </c>
      <c r="U67" s="57">
        <v>5000</v>
      </c>
      <c r="V67" s="57">
        <v>5000</v>
      </c>
      <c r="X67" s="57">
        <v>5000</v>
      </c>
      <c r="Y67" s="31">
        <f t="shared" si="17"/>
        <v>0</v>
      </c>
      <c r="Z67" s="57">
        <v>5000</v>
      </c>
      <c r="AA67" s="59">
        <f t="shared" si="14"/>
        <v>0</v>
      </c>
      <c r="AC67" s="58"/>
      <c r="AD67" s="58"/>
      <c r="AF67" s="58"/>
      <c r="AG67" s="72"/>
      <c r="AH67" s="72"/>
    </row>
    <row r="68" spans="1:34" ht="15" customHeight="1" x14ac:dyDescent="0.2">
      <c r="C68" s="50" t="s">
        <v>82</v>
      </c>
      <c r="D68" s="50">
        <v>59600</v>
      </c>
      <c r="E68" s="26" t="s">
        <v>18</v>
      </c>
      <c r="G68" s="50" t="s">
        <v>163</v>
      </c>
      <c r="J68" s="53"/>
      <c r="K68" s="53"/>
      <c r="L68" s="53"/>
      <c r="M68" s="53">
        <v>850000</v>
      </c>
      <c r="N68" s="54"/>
      <c r="O68" s="53"/>
      <c r="P68" s="55"/>
      <c r="Q68" s="53">
        <f t="shared" si="15"/>
        <v>0</v>
      </c>
      <c r="R68" s="56" t="str">
        <f t="shared" si="13"/>
        <v xml:space="preserve"> </v>
      </c>
      <c r="T68" s="53">
        <v>0</v>
      </c>
      <c r="U68" s="53">
        <v>0</v>
      </c>
      <c r="V68" s="53">
        <v>0</v>
      </c>
      <c r="X68" s="53">
        <v>0</v>
      </c>
      <c r="Y68" s="55"/>
      <c r="Z68" s="53">
        <f t="shared" ref="Z68" si="20">X68+Y68</f>
        <v>0</v>
      </c>
      <c r="AA68" s="56" t="str">
        <f t="shared" si="14"/>
        <v xml:space="preserve"> </v>
      </c>
      <c r="AC68" s="53"/>
      <c r="AD68" s="53"/>
      <c r="AF68" s="31"/>
    </row>
    <row r="69" spans="1:34" ht="15" customHeight="1" x14ac:dyDescent="0.2">
      <c r="C69" s="50"/>
      <c r="D69" s="50"/>
      <c r="E69" s="26"/>
      <c r="G69" s="50"/>
      <c r="J69" s="57">
        <f>SUM(J21:J68)</f>
        <v>273498.46000000002</v>
      </c>
      <c r="K69" s="57">
        <f t="shared" ref="K69:O69" si="21">SUM(K21:K68)</f>
        <v>290307.36000000004</v>
      </c>
      <c r="L69" s="57">
        <f>SUM(L21:L68)</f>
        <v>373630</v>
      </c>
      <c r="M69" s="57">
        <f>SUM(M21:M68)</f>
        <v>1209342.8299999998</v>
      </c>
      <c r="N69" s="57">
        <f t="shared" si="21"/>
        <v>0</v>
      </c>
      <c r="O69" s="57">
        <f t="shared" si="21"/>
        <v>323630</v>
      </c>
      <c r="P69" s="58">
        <v>25550</v>
      </c>
      <c r="Q69" s="30">
        <f>SUM(Q21:Q68)</f>
        <v>349180</v>
      </c>
      <c r="R69" s="59">
        <f>P69/O69</f>
        <v>7.8948181565367856E-2</v>
      </c>
      <c r="T69" s="30">
        <f>SUM(T21:T68)</f>
        <v>349180</v>
      </c>
      <c r="U69" s="30">
        <f>SUM(U21:U68)</f>
        <v>349180</v>
      </c>
      <c r="V69" s="30">
        <f>SUM(V21:V68)</f>
        <v>349180</v>
      </c>
      <c r="X69" s="57">
        <f t="shared" ref="X69" si="22">SUM(X21:X68)</f>
        <v>349180</v>
      </c>
      <c r="Y69" s="73">
        <f t="shared" si="17"/>
        <v>0</v>
      </c>
      <c r="Z69" s="30">
        <f>SUM(Z21:Z68)</f>
        <v>349180</v>
      </c>
      <c r="AA69" s="59">
        <f>Y69/X69</f>
        <v>0</v>
      </c>
      <c r="AC69" s="30">
        <f>SUM(AC21:AC68)</f>
        <v>0</v>
      </c>
      <c r="AD69" s="30">
        <f>SUM(AD21:AD68)</f>
        <v>0</v>
      </c>
      <c r="AF69" s="31"/>
    </row>
    <row r="70" spans="1:34" ht="15" customHeight="1" x14ac:dyDescent="0.25">
      <c r="C70" s="48"/>
      <c r="D70" s="48"/>
      <c r="E70" s="26"/>
      <c r="P70" s="31" t="str">
        <f t="shared" ref="P70:P80" si="23">IF(ISBLANK(Q70),"",Q70-M70)</f>
        <v/>
      </c>
      <c r="R70" s="45" t="str">
        <f t="shared" si="13"/>
        <v xml:space="preserve"> </v>
      </c>
      <c r="AA70" s="45" t="str">
        <f t="shared" ref="AA70:AA81" si="24">IF(X70=0," ",(Z70-X70)/X70)</f>
        <v xml:space="preserve"> </v>
      </c>
      <c r="AF70" s="31"/>
    </row>
    <row r="71" spans="1:34" ht="15" customHeight="1" x14ac:dyDescent="0.2">
      <c r="C71" s="50" t="s">
        <v>131</v>
      </c>
      <c r="D71" s="50" t="s">
        <v>132</v>
      </c>
      <c r="E71" s="26"/>
      <c r="G71" s="50" t="s">
        <v>130</v>
      </c>
      <c r="J71" s="30">
        <v>0</v>
      </c>
      <c r="K71" s="30">
        <v>38520.839999999997</v>
      </c>
      <c r="L71" s="30">
        <v>52000</v>
      </c>
      <c r="M71" s="30">
        <v>30513.32</v>
      </c>
      <c r="O71" s="30">
        <v>52000</v>
      </c>
      <c r="P71" s="31">
        <v>138000</v>
      </c>
      <c r="Q71" s="30">
        <f>O71+P71</f>
        <v>190000</v>
      </c>
      <c r="R71" s="45">
        <f t="shared" si="13"/>
        <v>2.6538461538461537</v>
      </c>
      <c r="T71" s="30">
        <v>190000</v>
      </c>
      <c r="U71" s="30">
        <v>190000</v>
      </c>
      <c r="V71" s="30">
        <v>190000</v>
      </c>
      <c r="X71" s="30">
        <v>190000</v>
      </c>
      <c r="Y71" s="31">
        <f t="shared" si="17"/>
        <v>110000</v>
      </c>
      <c r="Z71" s="73">
        <v>300000</v>
      </c>
      <c r="AA71" s="45">
        <f t="shared" si="24"/>
        <v>0.57894736842105265</v>
      </c>
      <c r="AC71" s="31"/>
      <c r="AD71" s="31"/>
      <c r="AF71" s="31"/>
    </row>
    <row r="72" spans="1:34" ht="15" customHeight="1" x14ac:dyDescent="0.25">
      <c r="C72" s="48"/>
      <c r="D72" s="48"/>
      <c r="E72" s="26"/>
      <c r="P72" s="31" t="str">
        <f t="shared" si="23"/>
        <v/>
      </c>
      <c r="R72" s="45" t="str">
        <f t="shared" si="13"/>
        <v xml:space="preserve"> </v>
      </c>
      <c r="AA72" s="45" t="str">
        <f t="shared" si="24"/>
        <v xml:space="preserve"> </v>
      </c>
      <c r="AF72" s="31"/>
    </row>
    <row r="73" spans="1:34" ht="15" customHeight="1" x14ac:dyDescent="0.2">
      <c r="C73" s="50" t="s">
        <v>134</v>
      </c>
      <c r="D73" s="50" t="s">
        <v>135</v>
      </c>
      <c r="E73" s="26"/>
      <c r="G73" s="50" t="s">
        <v>133</v>
      </c>
      <c r="J73" s="30">
        <v>0</v>
      </c>
      <c r="K73" s="30">
        <v>0</v>
      </c>
      <c r="L73" s="30">
        <v>306000</v>
      </c>
      <c r="M73" s="30">
        <v>0</v>
      </c>
      <c r="O73" s="30">
        <v>356000</v>
      </c>
      <c r="P73" s="31">
        <v>-211000</v>
      </c>
      <c r="Q73" s="30">
        <f>O73+P73</f>
        <v>145000</v>
      </c>
      <c r="R73" s="45">
        <f t="shared" si="13"/>
        <v>-0.59269662921348309</v>
      </c>
      <c r="T73" s="30">
        <v>145000</v>
      </c>
      <c r="U73" s="30">
        <v>145000</v>
      </c>
      <c r="V73" s="30">
        <v>145000</v>
      </c>
      <c r="X73" s="30">
        <v>145000</v>
      </c>
      <c r="Y73" s="31">
        <f t="shared" si="17"/>
        <v>-88290</v>
      </c>
      <c r="Z73" s="73">
        <v>56710</v>
      </c>
      <c r="AA73" s="45">
        <f t="shared" si="24"/>
        <v>-0.60889655172413792</v>
      </c>
      <c r="AC73" s="31"/>
      <c r="AD73" s="31"/>
      <c r="AF73" s="31"/>
    </row>
    <row r="74" spans="1:34" ht="15" customHeight="1" x14ac:dyDescent="0.25">
      <c r="C74" s="48"/>
      <c r="D74" s="48"/>
      <c r="E74" s="26"/>
      <c r="P74" s="31" t="str">
        <f t="shared" si="23"/>
        <v/>
      </c>
      <c r="R74" s="45" t="str">
        <f t="shared" si="13"/>
        <v xml:space="preserve"> </v>
      </c>
      <c r="AA74" s="45" t="str">
        <f t="shared" si="24"/>
        <v xml:space="preserve"> </v>
      </c>
      <c r="AF74" s="31"/>
    </row>
    <row r="75" spans="1:34" ht="15" customHeight="1" x14ac:dyDescent="0.2">
      <c r="C75" s="50" t="s">
        <v>143</v>
      </c>
      <c r="D75" s="50" t="s">
        <v>142</v>
      </c>
      <c r="E75" s="26"/>
      <c r="G75" s="50" t="s">
        <v>148</v>
      </c>
      <c r="J75" s="30">
        <v>28211.25</v>
      </c>
      <c r="K75" s="30">
        <v>24871.25</v>
      </c>
      <c r="L75" s="30">
        <v>23191</v>
      </c>
      <c r="M75" s="30">
        <v>23191.25</v>
      </c>
      <c r="O75" s="30">
        <v>23191</v>
      </c>
      <c r="P75" s="31">
        <v>-1999</v>
      </c>
      <c r="Q75" s="30">
        <f>O75+P75</f>
        <v>21192</v>
      </c>
      <c r="R75" s="45">
        <f t="shared" si="13"/>
        <v>-8.6197231684705278E-2</v>
      </c>
      <c r="T75" s="30">
        <v>21192</v>
      </c>
      <c r="U75" s="30">
        <v>21192</v>
      </c>
      <c r="V75" s="30">
        <v>21192</v>
      </c>
      <c r="X75" s="30">
        <v>21192</v>
      </c>
      <c r="Y75" s="31">
        <f t="shared" si="17"/>
        <v>47386</v>
      </c>
      <c r="Z75" s="30">
        <v>68578</v>
      </c>
      <c r="AA75" s="45">
        <f t="shared" si="24"/>
        <v>2.2360324650811627</v>
      </c>
      <c r="AC75" s="31"/>
      <c r="AD75" s="31"/>
      <c r="AF75" s="31"/>
    </row>
    <row r="76" spans="1:34" ht="15" customHeight="1" x14ac:dyDescent="0.2">
      <c r="C76" s="50" t="s">
        <v>141</v>
      </c>
      <c r="D76" s="50" t="s">
        <v>142</v>
      </c>
      <c r="E76" s="26"/>
      <c r="G76" s="50" t="s">
        <v>149</v>
      </c>
      <c r="J76" s="30">
        <v>83500</v>
      </c>
      <c r="K76" s="30">
        <v>84000</v>
      </c>
      <c r="L76" s="30">
        <v>79500</v>
      </c>
      <c r="M76" s="30">
        <v>79500</v>
      </c>
      <c r="O76" s="30">
        <v>79500</v>
      </c>
      <c r="P76" s="31">
        <v>0</v>
      </c>
      <c r="Q76" s="30">
        <f>O76+P76</f>
        <v>79500</v>
      </c>
      <c r="R76" s="45">
        <f t="shared" si="13"/>
        <v>0</v>
      </c>
      <c r="T76" s="30">
        <v>79500</v>
      </c>
      <c r="U76" s="30">
        <v>79500</v>
      </c>
      <c r="V76" s="30">
        <v>79500</v>
      </c>
      <c r="X76" s="30">
        <v>79500</v>
      </c>
      <c r="Y76" s="31">
        <f t="shared" si="17"/>
        <v>73000</v>
      </c>
      <c r="Z76" s="30">
        <v>152500</v>
      </c>
      <c r="AA76" s="45">
        <f t="shared" si="24"/>
        <v>0.91823899371069184</v>
      </c>
      <c r="AC76" s="31"/>
      <c r="AD76" s="31"/>
      <c r="AF76" s="31"/>
    </row>
    <row r="77" spans="1:34" ht="15" customHeight="1" x14ac:dyDescent="0.2">
      <c r="C77" s="50" t="s">
        <v>138</v>
      </c>
      <c r="D77" s="50">
        <v>59210</v>
      </c>
      <c r="E77" s="26"/>
      <c r="G77" s="50" t="s">
        <v>150</v>
      </c>
      <c r="J77" s="30">
        <v>0</v>
      </c>
      <c r="K77" s="30">
        <v>0</v>
      </c>
      <c r="L77" s="30">
        <v>55000</v>
      </c>
      <c r="M77" s="30">
        <v>55000</v>
      </c>
      <c r="O77" s="30">
        <v>55000</v>
      </c>
      <c r="P77" s="31">
        <v>152000</v>
      </c>
      <c r="Q77" s="30">
        <f>O77+P77</f>
        <v>207000</v>
      </c>
      <c r="R77" s="45">
        <f t="shared" si="13"/>
        <v>2.7636363636363637</v>
      </c>
      <c r="T77" s="30">
        <v>207000</v>
      </c>
      <c r="U77" s="30">
        <v>207000</v>
      </c>
      <c r="V77" s="30">
        <v>207000</v>
      </c>
      <c r="X77" s="30">
        <v>207000</v>
      </c>
      <c r="Y77" s="31">
        <f t="shared" si="17"/>
        <v>-207000</v>
      </c>
      <c r="Z77" s="73">
        <v>0</v>
      </c>
      <c r="AA77" s="45">
        <f t="shared" si="24"/>
        <v>-1</v>
      </c>
      <c r="AC77" s="31"/>
      <c r="AD77" s="31"/>
      <c r="AF77" s="31"/>
    </row>
    <row r="78" spans="1:34" ht="15" customHeight="1" x14ac:dyDescent="0.2">
      <c r="C78" s="50" t="s">
        <v>138</v>
      </c>
      <c r="D78" s="50" t="s">
        <v>139</v>
      </c>
      <c r="E78" s="26"/>
      <c r="G78" s="50" t="s">
        <v>136</v>
      </c>
      <c r="J78" s="30">
        <v>0</v>
      </c>
      <c r="K78" s="30">
        <v>0</v>
      </c>
      <c r="L78" s="30">
        <v>5000</v>
      </c>
      <c r="M78" s="30">
        <v>0</v>
      </c>
      <c r="O78" s="30">
        <v>5000</v>
      </c>
      <c r="P78" s="31">
        <v>0</v>
      </c>
      <c r="Q78" s="30">
        <f>O78+P78</f>
        <v>5000</v>
      </c>
      <c r="R78" s="45">
        <f t="shared" si="13"/>
        <v>0</v>
      </c>
      <c r="T78" s="30">
        <v>5000</v>
      </c>
      <c r="U78" s="30">
        <v>5000</v>
      </c>
      <c r="V78" s="30">
        <v>5000</v>
      </c>
      <c r="X78" s="30">
        <v>5000</v>
      </c>
      <c r="Y78" s="31">
        <f t="shared" si="17"/>
        <v>0</v>
      </c>
      <c r="Z78" s="30">
        <v>5000</v>
      </c>
      <c r="AA78" s="45">
        <f t="shared" si="24"/>
        <v>0</v>
      </c>
      <c r="AC78" s="31"/>
      <c r="AD78" s="31"/>
      <c r="AF78" s="31"/>
    </row>
    <row r="79" spans="1:34" ht="15" customHeight="1" x14ac:dyDescent="0.2">
      <c r="C79" s="50" t="s">
        <v>138</v>
      </c>
      <c r="D79" s="50" t="s">
        <v>140</v>
      </c>
      <c r="E79" s="26"/>
      <c r="G79" s="50" t="s">
        <v>137</v>
      </c>
      <c r="J79" s="30">
        <v>0</v>
      </c>
      <c r="K79" s="30">
        <v>7840.13</v>
      </c>
      <c r="L79" s="30">
        <v>11598</v>
      </c>
      <c r="M79" s="30">
        <v>11597.71</v>
      </c>
      <c r="O79" s="30">
        <v>11598</v>
      </c>
      <c r="P79" s="31">
        <v>17852</v>
      </c>
      <c r="Q79" s="30">
        <f>O79+P79</f>
        <v>29450</v>
      </c>
      <c r="R79" s="45">
        <f t="shared" si="13"/>
        <v>1.5392309018796344</v>
      </c>
      <c r="T79" s="30">
        <v>29450</v>
      </c>
      <c r="U79" s="30">
        <v>29450</v>
      </c>
      <c r="V79" s="30">
        <v>29450</v>
      </c>
      <c r="X79" s="30">
        <v>29450</v>
      </c>
      <c r="Y79" s="31">
        <f t="shared" si="17"/>
        <v>348184</v>
      </c>
      <c r="Z79" s="73">
        <f>51042+73546+253046</f>
        <v>377634</v>
      </c>
      <c r="AA79" s="45">
        <f t="shared" si="24"/>
        <v>11.82288624787776</v>
      </c>
      <c r="AC79" s="31"/>
      <c r="AD79" s="31"/>
      <c r="AF79" s="31"/>
    </row>
    <row r="80" spans="1:34" ht="15" customHeight="1" x14ac:dyDescent="0.25">
      <c r="C80" s="48"/>
      <c r="D80" s="48"/>
      <c r="E80" s="26"/>
      <c r="P80" s="31" t="str">
        <f t="shared" si="23"/>
        <v/>
      </c>
      <c r="R80" s="45" t="str">
        <f t="shared" si="13"/>
        <v xml:space="preserve"> </v>
      </c>
      <c r="Y80" s="31" t="str">
        <f t="shared" ref="Y80" si="25">IF(ISBLANK(Z80),"",Z80-V80)</f>
        <v/>
      </c>
      <c r="AA80" s="45" t="str">
        <f t="shared" si="24"/>
        <v xml:space="preserve"> </v>
      </c>
      <c r="AF80" s="31"/>
    </row>
    <row r="81" spans="1:34" s="38" customFormat="1" ht="15" customHeight="1" x14ac:dyDescent="0.25">
      <c r="A81" s="35"/>
      <c r="B81" s="36"/>
      <c r="C81" s="44"/>
      <c r="D81" s="44"/>
      <c r="E81" s="35"/>
      <c r="F81" s="36"/>
      <c r="G81" s="36" t="s">
        <v>146</v>
      </c>
      <c r="H81" s="37">
        <f>SUM(H21:H80)</f>
        <v>20200</v>
      </c>
      <c r="I81" s="37">
        <f>SUM(I20:I80)</f>
        <v>18500</v>
      </c>
      <c r="J81" s="37">
        <f>SUM(J69:J80)</f>
        <v>385209.71</v>
      </c>
      <c r="K81" s="37">
        <f>SUM(K69:K80)</f>
        <v>445539.58000000007</v>
      </c>
      <c r="L81" s="37">
        <f>SUM(L69:L80)</f>
        <v>905919</v>
      </c>
      <c r="M81" s="37">
        <f>SUM(M69:M80)</f>
        <v>1409145.1099999999</v>
      </c>
      <c r="O81" s="37">
        <f>SUM(O69:O80)</f>
        <v>905919</v>
      </c>
      <c r="P81" s="37">
        <f>SUM(P69:P80)</f>
        <v>120403</v>
      </c>
      <c r="Q81" s="37">
        <f>SUM(Q69:Q80)</f>
        <v>1026322</v>
      </c>
      <c r="R81" s="46">
        <f t="shared" si="13"/>
        <v>0.13290702590408193</v>
      </c>
      <c r="T81" s="37">
        <f>SUM(T69:T80)</f>
        <v>1026322</v>
      </c>
      <c r="U81" s="37">
        <f>SUM(U69:U80)</f>
        <v>1026322</v>
      </c>
      <c r="V81" s="37">
        <f>SUM(V69:V80)</f>
        <v>1026322</v>
      </c>
      <c r="X81" s="37">
        <f>SUM(X69:X80)</f>
        <v>1026322</v>
      </c>
      <c r="Y81" s="37">
        <f>SUM(Y69:Y80)</f>
        <v>283280</v>
      </c>
      <c r="Z81" s="37">
        <f>SUM(Z69:Z80)</f>
        <v>1309602</v>
      </c>
      <c r="AA81" s="46">
        <f t="shared" si="24"/>
        <v>0.27601474001336812</v>
      </c>
      <c r="AC81" s="37">
        <f>SUM(AC69:AC80)</f>
        <v>0</v>
      </c>
      <c r="AD81" s="37">
        <f>SUM(AD69:AD80)</f>
        <v>0</v>
      </c>
      <c r="AF81" s="37">
        <f>SUM(AF20:AF80)</f>
        <v>0</v>
      </c>
      <c r="AG81" s="65"/>
      <c r="AH81" s="65"/>
    </row>
    <row r="82" spans="1:34" ht="9.9499999999999993" customHeight="1" x14ac:dyDescent="0.25">
      <c r="C82" s="48"/>
      <c r="D82" s="48"/>
      <c r="E82" s="26"/>
      <c r="R82" s="45"/>
      <c r="AA82" s="45"/>
      <c r="AF82" s="30"/>
    </row>
    <row r="83" spans="1:34" s="23" customFormat="1" x14ac:dyDescent="0.25">
      <c r="A83" s="39"/>
      <c r="B83" s="40"/>
      <c r="C83" s="49"/>
      <c r="D83" s="49"/>
      <c r="E83" s="39"/>
      <c r="F83" s="40"/>
      <c r="G83" s="41" t="s">
        <v>147</v>
      </c>
      <c r="H83" s="42">
        <f>H19+H81</f>
        <v>114310.31</v>
      </c>
      <c r="I83" s="42">
        <f>I19+I81</f>
        <v>106576.88</v>
      </c>
      <c r="J83" s="42">
        <f>J81+J19</f>
        <v>638359.78</v>
      </c>
      <c r="K83" s="42">
        <f>K81+K19</f>
        <v>717354.16000000015</v>
      </c>
      <c r="L83" s="42">
        <f>L81+L19</f>
        <v>1196604</v>
      </c>
      <c r="M83" s="42">
        <f>M81+M19</f>
        <v>1682695.3699999999</v>
      </c>
      <c r="O83" s="42">
        <f>O81+O19</f>
        <v>1196604</v>
      </c>
      <c r="P83" s="42">
        <f>P81+P19</f>
        <v>125840</v>
      </c>
      <c r="Q83" s="42">
        <f>Q81+Q19</f>
        <v>1322444</v>
      </c>
      <c r="R83" s="47">
        <f>IF(O83=0," ",(Q83-O83)/O83)</f>
        <v>0.10516428158354811</v>
      </c>
      <c r="T83" s="42">
        <f>T81+T19</f>
        <v>1322444</v>
      </c>
      <c r="U83" s="42">
        <f>U81+U19</f>
        <v>1322444</v>
      </c>
      <c r="V83" s="42">
        <f>V81+V19</f>
        <v>1322444</v>
      </c>
      <c r="X83" s="42">
        <f>X81+X19</f>
        <v>1322444</v>
      </c>
      <c r="Y83" s="42">
        <f>Y81+Y19</f>
        <v>289697</v>
      </c>
      <c r="Z83" s="42">
        <f>Z81+Z19</f>
        <v>1612141</v>
      </c>
      <c r="AA83" s="47">
        <f>IF(X83=0," ",(Z83-X83)/X83)</f>
        <v>0.21906182794885834</v>
      </c>
      <c r="AC83" s="42">
        <f>AC81+AC19</f>
        <v>0</v>
      </c>
      <c r="AD83" s="42">
        <f>AD81+AD19</f>
        <v>0</v>
      </c>
      <c r="AF83" s="42">
        <f>AF19+AF81</f>
        <v>0</v>
      </c>
      <c r="AG83" s="63"/>
      <c r="AH83" s="63"/>
    </row>
    <row r="84" spans="1:34" x14ac:dyDescent="0.25">
      <c r="C84" s="48"/>
      <c r="D84" s="48"/>
      <c r="E84" s="26"/>
      <c r="R84" s="45"/>
      <c r="AA84" s="45"/>
      <c r="AF84" s="30"/>
    </row>
    <row r="85" spans="1:34" x14ac:dyDescent="0.25">
      <c r="C85" s="48"/>
      <c r="D85" s="48"/>
      <c r="E85" s="26"/>
      <c r="P85" s="66"/>
      <c r="R85" s="45"/>
      <c r="Y85" s="66"/>
      <c r="AA85" s="45"/>
      <c r="AF85" s="30"/>
    </row>
    <row r="86" spans="1:34" x14ac:dyDescent="0.25">
      <c r="C86" s="48"/>
      <c r="D86" s="48"/>
      <c r="E86" s="26"/>
      <c r="R86" s="45"/>
      <c r="AA86" s="45"/>
      <c r="AF86" s="30"/>
    </row>
    <row r="87" spans="1:34" x14ac:dyDescent="0.25">
      <c r="C87" s="48"/>
      <c r="D87" s="48"/>
      <c r="E87" s="26"/>
      <c r="R87" s="45"/>
      <c r="AA87" s="45"/>
      <c r="AF87" s="30"/>
    </row>
    <row r="88" spans="1:34" x14ac:dyDescent="0.25">
      <c r="C88" s="48"/>
      <c r="D88" s="48"/>
      <c r="E88" s="26"/>
      <c r="R88" s="45"/>
      <c r="AA88" s="45"/>
      <c r="AF88" s="30"/>
    </row>
    <row r="89" spans="1:34" x14ac:dyDescent="0.25">
      <c r="C89" s="48"/>
      <c r="D89" s="48"/>
      <c r="E89" s="26"/>
      <c r="R89" s="45"/>
      <c r="AA89" s="45"/>
      <c r="AF89" s="30"/>
    </row>
    <row r="90" spans="1:34" x14ac:dyDescent="0.25">
      <c r="C90" s="48"/>
      <c r="D90" s="48"/>
      <c r="E90" s="26"/>
      <c r="R90" s="45"/>
      <c r="AA90" s="45"/>
      <c r="AF90" s="30"/>
    </row>
    <row r="91" spans="1:34" x14ac:dyDescent="0.25">
      <c r="C91" s="48"/>
      <c r="D91" s="48"/>
      <c r="E91" s="26"/>
      <c r="R91" s="45"/>
      <c r="AA91" s="45"/>
      <c r="AF91" s="30"/>
    </row>
    <row r="92" spans="1:34" x14ac:dyDescent="0.25">
      <c r="C92" s="48"/>
      <c r="D92" s="48"/>
      <c r="E92" s="26"/>
      <c r="R92" s="45"/>
      <c r="AA92" s="45"/>
      <c r="AF92" s="30"/>
    </row>
    <row r="93" spans="1:34" x14ac:dyDescent="0.25">
      <c r="C93" s="48"/>
      <c r="D93" s="48"/>
      <c r="E93" s="26"/>
      <c r="P93" s="66"/>
      <c r="R93" s="45"/>
      <c r="Y93" s="66"/>
      <c r="AA93" s="45"/>
      <c r="AF93" s="30"/>
    </row>
    <row r="94" spans="1:34" x14ac:dyDescent="0.25">
      <c r="C94" s="48"/>
      <c r="D94" s="48"/>
      <c r="E94" s="26"/>
      <c r="R94" s="45"/>
      <c r="AA94" s="45"/>
      <c r="AF94" s="30"/>
    </row>
    <row r="95" spans="1:34" x14ac:dyDescent="0.25">
      <c r="C95" s="48"/>
      <c r="D95" s="48"/>
      <c r="E95" s="26"/>
      <c r="R95" s="45"/>
      <c r="AA95" s="45"/>
      <c r="AF95" s="30"/>
    </row>
    <row r="96" spans="1:34" x14ac:dyDescent="0.25">
      <c r="C96" s="48"/>
      <c r="D96" s="48"/>
      <c r="E96" s="26"/>
      <c r="R96" s="45"/>
      <c r="AA96" s="45"/>
      <c r="AF96" s="30"/>
    </row>
    <row r="97" spans="3:32" x14ac:dyDescent="0.25">
      <c r="C97" s="48"/>
      <c r="D97" s="48"/>
      <c r="E97" s="26"/>
      <c r="R97" s="45"/>
      <c r="AA97" s="45"/>
      <c r="AF97" s="30"/>
    </row>
    <row r="98" spans="3:32" x14ac:dyDescent="0.25">
      <c r="C98" s="48"/>
      <c r="D98" s="48"/>
      <c r="E98" s="26"/>
      <c r="R98" s="45"/>
      <c r="AA98" s="45"/>
      <c r="AF98" s="30"/>
    </row>
    <row r="99" spans="3:32" x14ac:dyDescent="0.25">
      <c r="C99" s="48"/>
      <c r="D99" s="48"/>
      <c r="E99" s="26"/>
      <c r="R99" s="45"/>
      <c r="AA99" s="45"/>
      <c r="AF99" s="30"/>
    </row>
    <row r="100" spans="3:32" x14ac:dyDescent="0.25">
      <c r="C100" s="48"/>
      <c r="D100" s="48"/>
      <c r="E100" s="26"/>
      <c r="R100" s="45"/>
      <c r="AA100" s="45"/>
      <c r="AF100" s="30"/>
    </row>
    <row r="101" spans="3:32" x14ac:dyDescent="0.25">
      <c r="C101" s="48"/>
      <c r="D101" s="48"/>
      <c r="E101" s="26"/>
      <c r="R101" s="45"/>
      <c r="AA101" s="45"/>
      <c r="AF101" s="30"/>
    </row>
    <row r="102" spans="3:32" x14ac:dyDescent="0.25">
      <c r="C102" s="48"/>
      <c r="D102" s="48"/>
      <c r="E102" s="26"/>
      <c r="R102" s="45"/>
      <c r="AA102" s="45"/>
      <c r="AF102" s="30"/>
    </row>
    <row r="103" spans="3:32" x14ac:dyDescent="0.25">
      <c r="C103" s="48"/>
      <c r="D103" s="48"/>
      <c r="E103" s="26"/>
      <c r="R103" s="45"/>
      <c r="AA103" s="45"/>
      <c r="AF103" s="30"/>
    </row>
    <row r="104" spans="3:32" x14ac:dyDescent="0.25">
      <c r="C104" s="48"/>
      <c r="D104" s="48"/>
      <c r="E104" s="26"/>
      <c r="R104" s="45"/>
      <c r="AA104" s="45"/>
      <c r="AF104" s="30"/>
    </row>
    <row r="105" spans="3:32" x14ac:dyDescent="0.25">
      <c r="C105" s="48"/>
      <c r="D105" s="48"/>
      <c r="E105" s="26"/>
      <c r="R105" s="45"/>
      <c r="AA105" s="45"/>
      <c r="AF105" s="30"/>
    </row>
    <row r="106" spans="3:32" x14ac:dyDescent="0.25">
      <c r="C106" s="48"/>
      <c r="D106" s="48"/>
      <c r="E106" s="26"/>
      <c r="R106" s="45"/>
      <c r="AA106" s="45"/>
      <c r="AF106" s="30"/>
    </row>
    <row r="107" spans="3:32" x14ac:dyDescent="0.25">
      <c r="C107" s="48"/>
      <c r="D107" s="48"/>
      <c r="E107" s="26"/>
      <c r="R107" s="45"/>
      <c r="AA107" s="45"/>
      <c r="AF107" s="30"/>
    </row>
    <row r="108" spans="3:32" x14ac:dyDescent="0.25">
      <c r="C108" s="48"/>
      <c r="D108" s="48"/>
      <c r="E108" s="26"/>
      <c r="R108" s="45"/>
      <c r="AA108" s="45"/>
      <c r="AF108" s="30"/>
    </row>
    <row r="109" spans="3:32" x14ac:dyDescent="0.25">
      <c r="C109" s="48"/>
      <c r="D109" s="48"/>
      <c r="E109" s="26"/>
      <c r="R109" s="45"/>
      <c r="AA109" s="45"/>
      <c r="AF109" s="30"/>
    </row>
    <row r="110" spans="3:32" x14ac:dyDescent="0.25">
      <c r="C110" s="48"/>
      <c r="D110" s="48"/>
      <c r="E110" s="26"/>
      <c r="R110" s="45"/>
      <c r="AA110" s="45"/>
      <c r="AF110" s="30"/>
    </row>
    <row r="111" spans="3:32" x14ac:dyDescent="0.25">
      <c r="C111" s="48"/>
      <c r="D111" s="48"/>
      <c r="E111" s="26"/>
      <c r="R111" s="45"/>
      <c r="AA111" s="45"/>
      <c r="AF111" s="30"/>
    </row>
    <row r="112" spans="3:32" x14ac:dyDescent="0.25">
      <c r="C112" s="48"/>
      <c r="D112" s="48"/>
      <c r="E112" s="26"/>
      <c r="R112" s="45"/>
      <c r="AA112" s="45"/>
      <c r="AF112" s="30"/>
    </row>
    <row r="113" spans="3:32" x14ac:dyDescent="0.25">
      <c r="C113" s="48"/>
      <c r="D113" s="48"/>
      <c r="E113" s="26"/>
      <c r="R113" s="45"/>
      <c r="AA113" s="45"/>
      <c r="AF113" s="30"/>
    </row>
    <row r="114" spans="3:32" x14ac:dyDescent="0.25">
      <c r="C114" s="48"/>
      <c r="D114" s="48"/>
      <c r="E114" s="26"/>
      <c r="R114" s="45"/>
      <c r="AA114" s="45"/>
      <c r="AF114" s="30"/>
    </row>
    <row r="115" spans="3:32" x14ac:dyDescent="0.25">
      <c r="C115" s="48"/>
      <c r="D115" s="48"/>
      <c r="E115" s="26"/>
      <c r="R115" s="45"/>
      <c r="AA115" s="45"/>
      <c r="AF115" s="30"/>
    </row>
    <row r="116" spans="3:32" x14ac:dyDescent="0.25">
      <c r="C116" s="48"/>
      <c r="D116" s="48"/>
      <c r="E116" s="26"/>
      <c r="R116" s="45"/>
      <c r="AA116" s="45"/>
      <c r="AF116" s="30"/>
    </row>
    <row r="117" spans="3:32" x14ac:dyDescent="0.25">
      <c r="C117" s="48"/>
      <c r="D117" s="48"/>
      <c r="E117" s="26"/>
      <c r="R117" s="45"/>
      <c r="AA117" s="45"/>
      <c r="AF117" s="30"/>
    </row>
    <row r="118" spans="3:32" x14ac:dyDescent="0.25">
      <c r="C118" s="48"/>
      <c r="D118" s="48"/>
      <c r="E118" s="26"/>
      <c r="R118" s="45"/>
      <c r="AA118" s="45"/>
      <c r="AF118" s="30"/>
    </row>
    <row r="119" spans="3:32" x14ac:dyDescent="0.25">
      <c r="C119" s="48"/>
      <c r="D119" s="48"/>
      <c r="E119" s="26"/>
      <c r="R119" s="45"/>
      <c r="AA119" s="45"/>
      <c r="AF119" s="30"/>
    </row>
    <row r="120" spans="3:32" x14ac:dyDescent="0.25">
      <c r="C120" s="48"/>
      <c r="D120" s="48"/>
      <c r="E120" s="26"/>
      <c r="R120" s="45"/>
      <c r="AA120" s="45"/>
      <c r="AF120" s="30"/>
    </row>
    <row r="121" spans="3:32" x14ac:dyDescent="0.25">
      <c r="C121" s="48"/>
      <c r="D121" s="48"/>
      <c r="E121" s="26"/>
      <c r="R121" s="45"/>
      <c r="AA121" s="45"/>
      <c r="AF121" s="30"/>
    </row>
    <row r="122" spans="3:32" x14ac:dyDescent="0.25">
      <c r="C122" s="48"/>
      <c r="D122" s="48"/>
      <c r="E122" s="26"/>
      <c r="R122" s="45"/>
      <c r="AA122" s="45"/>
      <c r="AF122" s="30"/>
    </row>
    <row r="123" spans="3:32" x14ac:dyDescent="0.25">
      <c r="C123" s="48"/>
      <c r="D123" s="48"/>
      <c r="E123" s="26"/>
      <c r="R123" s="45"/>
      <c r="AA123" s="45"/>
      <c r="AF123" s="30"/>
    </row>
    <row r="124" spans="3:32" x14ac:dyDescent="0.25">
      <c r="C124" s="48"/>
      <c r="D124" s="48"/>
      <c r="E124" s="26"/>
      <c r="R124" s="45"/>
      <c r="AA124" s="45"/>
      <c r="AF124" s="30"/>
    </row>
    <row r="125" spans="3:32" x14ac:dyDescent="0.25">
      <c r="C125" s="48"/>
      <c r="D125" s="48"/>
      <c r="E125" s="26"/>
      <c r="R125" s="45"/>
      <c r="AA125" s="45"/>
      <c r="AF125" s="30"/>
    </row>
    <row r="126" spans="3:32" x14ac:dyDescent="0.25">
      <c r="C126" s="48"/>
      <c r="D126" s="48"/>
      <c r="E126" s="26"/>
      <c r="R126" s="45"/>
      <c r="AA126" s="45"/>
      <c r="AF126" s="30"/>
    </row>
    <row r="127" spans="3:32" x14ac:dyDescent="0.25">
      <c r="C127" s="48"/>
      <c r="D127" s="48"/>
      <c r="E127" s="26"/>
      <c r="R127" s="45"/>
      <c r="AA127" s="45"/>
      <c r="AF127" s="30"/>
    </row>
    <row r="128" spans="3:32" x14ac:dyDescent="0.25">
      <c r="C128" s="48"/>
      <c r="D128" s="48"/>
      <c r="E128" s="26"/>
      <c r="R128" s="45"/>
      <c r="AA128" s="45"/>
      <c r="AF128" s="30"/>
    </row>
    <row r="129" spans="3:32" x14ac:dyDescent="0.25">
      <c r="C129" s="48"/>
      <c r="D129" s="48"/>
      <c r="E129" s="26"/>
      <c r="R129" s="45"/>
      <c r="AA129" s="45"/>
      <c r="AF129" s="30"/>
    </row>
    <row r="130" spans="3:32" x14ac:dyDescent="0.25">
      <c r="C130" s="48"/>
      <c r="D130" s="48"/>
      <c r="E130" s="26"/>
      <c r="R130" s="45"/>
      <c r="AA130" s="45"/>
      <c r="AF130" s="30"/>
    </row>
    <row r="131" spans="3:32" x14ac:dyDescent="0.25">
      <c r="C131" s="48"/>
      <c r="D131" s="48"/>
      <c r="E131" s="26"/>
      <c r="R131" s="45"/>
      <c r="AA131" s="45"/>
      <c r="AF131" s="30"/>
    </row>
    <row r="132" spans="3:32" x14ac:dyDescent="0.25">
      <c r="C132" s="48"/>
      <c r="D132" s="48"/>
      <c r="E132" s="26"/>
      <c r="R132" s="45"/>
      <c r="AA132" s="45"/>
      <c r="AF132" s="30"/>
    </row>
    <row r="133" spans="3:32" x14ac:dyDescent="0.25">
      <c r="C133" s="48"/>
      <c r="D133" s="48"/>
      <c r="E133" s="26"/>
      <c r="R133" s="45"/>
      <c r="AA133" s="45"/>
      <c r="AF133" s="30"/>
    </row>
    <row r="134" spans="3:32" x14ac:dyDescent="0.25">
      <c r="C134" s="48"/>
      <c r="D134" s="48"/>
      <c r="E134" s="26"/>
      <c r="R134" s="45"/>
      <c r="AA134" s="45"/>
      <c r="AF134" s="30"/>
    </row>
    <row r="135" spans="3:32" x14ac:dyDescent="0.25">
      <c r="C135" s="48"/>
      <c r="D135" s="48"/>
      <c r="E135" s="26"/>
      <c r="R135" s="45"/>
      <c r="AA135" s="45"/>
      <c r="AF135" s="30"/>
    </row>
    <row r="136" spans="3:32" x14ac:dyDescent="0.25">
      <c r="C136" s="48"/>
      <c r="D136" s="48"/>
      <c r="E136" s="26"/>
      <c r="R136" s="45"/>
      <c r="AA136" s="45"/>
      <c r="AF136" s="30"/>
    </row>
    <row r="137" spans="3:32" x14ac:dyDescent="0.25">
      <c r="C137" s="48"/>
      <c r="D137" s="48"/>
      <c r="E137" s="26"/>
      <c r="R137" s="45"/>
      <c r="AA137" s="45"/>
      <c r="AF137" s="30"/>
    </row>
  </sheetData>
  <printOptions horizontalCentered="1"/>
  <pageMargins left="0.2" right="0.2" top="0.5" bottom="0.5" header="0.3" footer="0.3"/>
  <pageSetup paperSize="3" fitToHeight="2" orientation="landscape" r:id="rId1"/>
  <headerFooter>
    <oddHeader>&amp;CFY 2019 TOPSFIELD WATER ENTERPRISE FUND BUDGET</oddHeader>
    <oddFooter>&amp;L&amp;F-&amp;A&amp;R&amp;D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abSelected="1" workbookViewId="0">
      <selection activeCell="C18" sqref="C18"/>
    </sheetView>
  </sheetViews>
  <sheetFormatPr defaultRowHeight="15" x14ac:dyDescent="0.25"/>
  <cols>
    <col min="1" max="1" width="33.140625" customWidth="1"/>
    <col min="3" max="3" width="12.5703125" customWidth="1"/>
    <col min="4" max="4" width="13.28515625" bestFit="1" customWidth="1"/>
  </cols>
  <sheetData>
    <row r="3" spans="1:4" x14ac:dyDescent="0.25">
      <c r="A3" s="27" t="s">
        <v>161</v>
      </c>
      <c r="B3" s="30"/>
      <c r="C3" s="30"/>
    </row>
    <row r="4" spans="1:4" x14ac:dyDescent="0.25">
      <c r="A4" s="27"/>
      <c r="B4" s="30"/>
      <c r="C4" s="30"/>
    </row>
    <row r="5" spans="1:4" x14ac:dyDescent="0.25">
      <c r="A5" s="27" t="s">
        <v>16</v>
      </c>
      <c r="B5" s="30"/>
      <c r="C5" s="30">
        <f>'WATER 061'!Z8</f>
        <v>100159</v>
      </c>
    </row>
    <row r="6" spans="1:4" x14ac:dyDescent="0.25">
      <c r="A6" s="27" t="s">
        <v>17</v>
      </c>
      <c r="B6" s="30"/>
      <c r="C6" s="30">
        <f>'WATER 061'!Z17</f>
        <v>202380</v>
      </c>
    </row>
    <row r="7" spans="1:4" x14ac:dyDescent="0.25">
      <c r="A7" s="27" t="s">
        <v>151</v>
      </c>
      <c r="B7" s="30"/>
      <c r="C7" s="30">
        <f>'WATER 061'!Z69</f>
        <v>349180</v>
      </c>
    </row>
    <row r="8" spans="1:4" x14ac:dyDescent="0.25">
      <c r="A8" s="27" t="s">
        <v>152</v>
      </c>
      <c r="B8" s="30"/>
      <c r="C8" s="30">
        <f>'WATER 061'!Z76</f>
        <v>152500</v>
      </c>
    </row>
    <row r="9" spans="1:4" x14ac:dyDescent="0.25">
      <c r="A9" s="27" t="s">
        <v>153</v>
      </c>
      <c r="B9" s="30"/>
      <c r="C9" s="30">
        <f>'WATER 061'!Z75</f>
        <v>68578</v>
      </c>
    </row>
    <row r="10" spans="1:4" x14ac:dyDescent="0.25">
      <c r="A10" s="27" t="s">
        <v>155</v>
      </c>
      <c r="B10" s="30"/>
      <c r="C10" s="30">
        <f>'WATER 061'!Z77</f>
        <v>0</v>
      </c>
    </row>
    <row r="11" spans="1:4" x14ac:dyDescent="0.25">
      <c r="A11" s="27" t="s">
        <v>154</v>
      </c>
      <c r="B11" s="30"/>
      <c r="C11" s="30">
        <f>'WATER 061'!Z79</f>
        <v>377634</v>
      </c>
    </row>
    <row r="12" spans="1:4" x14ac:dyDescent="0.25">
      <c r="A12" s="27" t="s">
        <v>156</v>
      </c>
      <c r="B12" s="30"/>
      <c r="C12" s="30">
        <f>'WATER 061'!Z78</f>
        <v>5000</v>
      </c>
    </row>
    <row r="13" spans="1:4" x14ac:dyDescent="0.25">
      <c r="A13" s="27" t="s">
        <v>157</v>
      </c>
      <c r="B13" s="30"/>
      <c r="C13" s="30">
        <f>'WATER 061'!Z71</f>
        <v>300000</v>
      </c>
    </row>
    <row r="14" spans="1:4" x14ac:dyDescent="0.25">
      <c r="A14" s="27" t="s">
        <v>130</v>
      </c>
      <c r="B14" s="30"/>
      <c r="C14" s="53">
        <f>'WATER 061'!Z73</f>
        <v>56710</v>
      </c>
    </row>
    <row r="15" spans="1:4" x14ac:dyDescent="0.25">
      <c r="A15" s="68" t="s">
        <v>158</v>
      </c>
      <c r="B15" s="30"/>
      <c r="C15" s="30">
        <f>SUM(C5:C14)</f>
        <v>1612141</v>
      </c>
      <c r="D15" s="74">
        <f>'WATER 061'!Z83</f>
        <v>1612141</v>
      </c>
    </row>
    <row r="16" spans="1:4" x14ac:dyDescent="0.25">
      <c r="A16" s="27" t="s">
        <v>159</v>
      </c>
      <c r="B16" s="30"/>
      <c r="C16" s="30">
        <v>159760</v>
      </c>
    </row>
    <row r="17" spans="1:3" ht="15.75" thickBot="1" x14ac:dyDescent="0.3">
      <c r="A17" s="68" t="s">
        <v>160</v>
      </c>
      <c r="B17" s="30"/>
      <c r="C17" s="67">
        <f>SUM(C15:C16)</f>
        <v>1771901</v>
      </c>
    </row>
    <row r="18" spans="1:3" ht="15.75" thickTop="1" x14ac:dyDescent="0.25"/>
  </sheetData>
  <pageMargins left="0.7" right="0.7" top="0.75" bottom="0.75" header="0.3" footer="0.3"/>
  <pageSetup orientation="portrait" r:id="rId1"/>
  <headerFooter>
    <oddHeader>&amp;CFY 2018 TOPSFIELD WATER ENTERPRISE FUND BUDGET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WATER 061</vt:lpstr>
      <vt:lpstr>Breakdown for warrant</vt:lpstr>
      <vt:lpstr>'WATER 061'!Print_Area</vt:lpstr>
      <vt:lpstr>'WATER 061'!Print_Titles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Gabriel</dc:creator>
  <cp:lastModifiedBy>Greg Krom</cp:lastModifiedBy>
  <cp:lastPrinted>2018-03-12T19:00:39Z</cp:lastPrinted>
  <dcterms:created xsi:type="dcterms:W3CDTF">2016-11-23T15:48:28Z</dcterms:created>
  <dcterms:modified xsi:type="dcterms:W3CDTF">2018-03-21T23:12:00Z</dcterms:modified>
</cp:coreProperties>
</file>